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Мл3с" sheetId="4" r:id="rId4"/>
    <sheet name="Мл4с" sheetId="5" r:id="rId5"/>
    <sheet name="СпВл" sheetId="6" r:id="rId6"/>
    <sheet name="Вл1с" sheetId="7" r:id="rId7"/>
    <sheet name="Вл2с" sheetId="8" r:id="rId8"/>
    <sheet name="СпОл" sheetId="9" r:id="rId9"/>
    <sheet name="Ол1-4с" sheetId="10" r:id="rId10"/>
    <sheet name="Ол5-6с" sheetId="11" r:id="rId11"/>
    <sheet name="Сп1л" sheetId="12" r:id="rId12"/>
    <sheet name="1л1с" sheetId="13" r:id="rId13"/>
    <sheet name="1л2с" sheetId="14" r:id="rId14"/>
    <sheet name="1л3с" sheetId="15" r:id="rId15"/>
    <sheet name="СпЛл" sheetId="16" r:id="rId16"/>
    <sheet name="Лл1с" sheetId="17" r:id="rId17"/>
    <sheet name="Лл2с" sheetId="18" r:id="rId18"/>
    <sheet name="Лл3с" sheetId="19" r:id="rId19"/>
    <sheet name="СпНл" sheetId="20" r:id="rId20"/>
    <sheet name="Нл1-4с" sheetId="21" r:id="rId21"/>
    <sheet name="Нл5-6с" sheetId="22" r:id="rId22"/>
    <sheet name="Положение1340куб" sheetId="23" r:id="rId23"/>
  </sheets>
  <definedNames>
    <definedName name="_xlnm.Print_Area" localSheetId="12">'1л1с'!$A$1:$I$68</definedName>
    <definedName name="_xlnm.Print_Area" localSheetId="13">'1л2с'!$A$1:$I$67</definedName>
    <definedName name="_xlnm.Print_Area" localSheetId="14">'1л3с'!$A$1:$J$91</definedName>
    <definedName name="_xlnm.Print_Area" localSheetId="6">'Вл1с'!$A$1:$G$76</definedName>
    <definedName name="_xlnm.Print_Area" localSheetId="7">'Вл2с'!$A$1:$K$76</definedName>
    <definedName name="_xlnm.Print_Area" localSheetId="16">'Лл1с'!$A$1:$I$68</definedName>
    <definedName name="_xlnm.Print_Area" localSheetId="17">'Лл2с'!$A$1:$I$67</definedName>
    <definedName name="_xlnm.Print_Area" localSheetId="18">'Лл3с'!$A$1:$J$91</definedName>
    <definedName name="_xlnm.Print_Area" localSheetId="1">'Мл1с'!$A$1:$I$68</definedName>
    <definedName name="_xlnm.Print_Area" localSheetId="2">'Мл2с'!$A$1:$I$67</definedName>
    <definedName name="_xlnm.Print_Area" localSheetId="3">'Мл3с'!$A$1:$J$91</definedName>
    <definedName name="_xlnm.Print_Area" localSheetId="4">'Мл4с'!$A$1:$J$95</definedName>
    <definedName name="_xlnm.Print_Area" localSheetId="20">'Нл1-4с'!$A$1:$K$264</definedName>
    <definedName name="_xlnm.Print_Area" localSheetId="21">'Нл5-6с'!$A$1:$M$135</definedName>
    <definedName name="_xlnm.Print_Area" localSheetId="9">'Ол1-4с'!$A$1:$K$264</definedName>
    <definedName name="_xlnm.Print_Area" localSheetId="10">'Ол5-6с'!$A$1:$M$135</definedName>
    <definedName name="_xlnm.Print_Area" localSheetId="22">'Положение1340куб'!$A$1:$BG$63</definedName>
    <definedName name="_xlnm.Print_Area" localSheetId="11">'Сп1л'!$A$1:$I$70</definedName>
    <definedName name="_xlnm.Print_Area" localSheetId="5">'СпВл'!$A$1:$I$38</definedName>
    <definedName name="_xlnm.Print_Area" localSheetId="15">'СпЛл'!$A$1:$I$70</definedName>
    <definedName name="_xlnm.Print_Area" localSheetId="0">'СпМл'!$A$1:$I$70</definedName>
    <definedName name="_xlnm.Print_Area" localSheetId="19">'СпНл'!$A$1:$I$134</definedName>
    <definedName name="_xlnm.Print_Area" localSheetId="8">'СпОл'!$A$1:$I$134</definedName>
  </definedNames>
  <calcPr fullCalcOnLoad="1"/>
</workbook>
</file>

<file path=xl/sharedStrings.xml><?xml version="1.0" encoding="utf-8"?>
<sst xmlns="http://schemas.openxmlformats.org/spreadsheetml/2006/main" count="1585" uniqueCount="366">
  <si>
    <t>Кубок Республики Башкортостан 2013</t>
  </si>
  <si>
    <t>Начальная лига 40-го Этапа Бадретдинов 50</t>
  </si>
  <si>
    <t>Список в соответствии с рейтингом</t>
  </si>
  <si>
    <t>№</t>
  </si>
  <si>
    <t>Список согласно занятым местам</t>
  </si>
  <si>
    <t>Шайнуров Вадим</t>
  </si>
  <si>
    <t>Байрамалов Вячеслав</t>
  </si>
  <si>
    <t>Раянов Айрат</t>
  </si>
  <si>
    <t>Мирваязов Ильяс</t>
  </si>
  <si>
    <t>Буженик Александр</t>
  </si>
  <si>
    <t>Хайдарова Регина</t>
  </si>
  <si>
    <t>Юнусов Тимур</t>
  </si>
  <si>
    <t>Камильянов Расуль</t>
  </si>
  <si>
    <t>Набиуллин Марсель</t>
  </si>
  <si>
    <t>Исаев Вачеслав</t>
  </si>
  <si>
    <t>Искандаров Ильнур</t>
  </si>
  <si>
    <t>Лончакова Юлия</t>
  </si>
  <si>
    <t>Макаров Егор</t>
  </si>
  <si>
    <t>Харитонов Иван</t>
  </si>
  <si>
    <t>Круподёров Даниил</t>
  </si>
  <si>
    <t>Салимянов Руслан</t>
  </si>
  <si>
    <t>Марамзин Сергей</t>
  </si>
  <si>
    <t>Хафизов Булат</t>
  </si>
  <si>
    <t>Хазиев Альмир</t>
  </si>
  <si>
    <t>Салихов Салават</t>
  </si>
  <si>
    <t>Петухова Надежда</t>
  </si>
  <si>
    <t>Широкова Виолетта</t>
  </si>
  <si>
    <t>Аксенов Артем</t>
  </si>
  <si>
    <t>Галимов Роберт</t>
  </si>
  <si>
    <t>Ульмасова Диана</t>
  </si>
  <si>
    <t>Яровиков Даниил</t>
  </si>
  <si>
    <t>Сагидуллин Радмир</t>
  </si>
  <si>
    <t>Хомутов Максим</t>
  </si>
  <si>
    <t>Серов Данил</t>
  </si>
  <si>
    <t>Артамонов Иван</t>
  </si>
  <si>
    <t>Якупова Елена</t>
  </si>
  <si>
    <t>Матвеев Алексей</t>
  </si>
  <si>
    <t>Ахмадуллин Эдуард</t>
  </si>
  <si>
    <t>Ижболдина Полина</t>
  </si>
  <si>
    <t>Вельдяскин Никита</t>
  </si>
  <si>
    <t>Кириллова Анастасия</t>
  </si>
  <si>
    <t>Абдрафикова Диана</t>
  </si>
  <si>
    <t>Фоминых Татьяна</t>
  </si>
  <si>
    <t>Сабирьянов Артур</t>
  </si>
  <si>
    <t>Золотихин Филипп</t>
  </si>
  <si>
    <t>Харисова Диана</t>
  </si>
  <si>
    <t>Липатова Ксения</t>
  </si>
  <si>
    <t>Юдин Антон</t>
  </si>
  <si>
    <t>Мохова Ирина</t>
  </si>
  <si>
    <t>Фролова Ангелина</t>
  </si>
  <si>
    <t>Мельников Вячеслав</t>
  </si>
  <si>
    <t>Козарез Виталий</t>
  </si>
  <si>
    <t>Валиев Эмиль</t>
  </si>
  <si>
    <t>Макаров Роман</t>
  </si>
  <si>
    <t>Динисламов Марсель</t>
  </si>
  <si>
    <t>Сунагатова Эльвина</t>
  </si>
  <si>
    <t>Абылгузин Данил</t>
  </si>
  <si>
    <t>Гайсин Динислам</t>
  </si>
  <si>
    <t>Тазтдинова Анна</t>
  </si>
  <si>
    <t>Смирнов Николай</t>
  </si>
  <si>
    <t>Асраров Аскар</t>
  </si>
  <si>
    <t>Урманов Азат</t>
  </si>
  <si>
    <t>Мордвинкин Максим</t>
  </si>
  <si>
    <t>Первушина София</t>
  </si>
  <si>
    <t>Николаев Дмитрий</t>
  </si>
  <si>
    <t>Тараканова Ангелина</t>
  </si>
  <si>
    <t>Галимов Тагир</t>
  </si>
  <si>
    <t>Артемьев Василий</t>
  </si>
  <si>
    <t>Шамсутдинов Алмаз</t>
  </si>
  <si>
    <t>Ахтемзянов Рафаэль</t>
  </si>
  <si>
    <t>Давлетов Айдар</t>
  </si>
  <si>
    <t>Сухинин Вадим</t>
  </si>
  <si>
    <t>Калимуллин Марат</t>
  </si>
  <si>
    <t>Шайнуров Назар</t>
  </si>
  <si>
    <t>Кондров Эдуард</t>
  </si>
  <si>
    <t>Уразбахтин Дмитрий</t>
  </si>
  <si>
    <t>Сухоруков Сергей</t>
  </si>
  <si>
    <t>Вильданов Эмиль</t>
  </si>
  <si>
    <t>Архапчева Мария</t>
  </si>
  <si>
    <t>Гашникова Виктория</t>
  </si>
  <si>
    <t>Хусаинов Юлдаш</t>
  </si>
  <si>
    <t>Русаков Дмитрий</t>
  </si>
  <si>
    <t>Гайнанова Ленара</t>
  </si>
  <si>
    <t>Худайбердин Айрат</t>
  </si>
  <si>
    <t>Сахабутдинов Тимур</t>
  </si>
  <si>
    <t>Суслин Роман</t>
  </si>
  <si>
    <t>Муллаянов Алим</t>
  </si>
  <si>
    <t>Вервельский Андрей</t>
  </si>
  <si>
    <t>Галина Рената</t>
  </si>
  <si>
    <t>Ахметшина Лилия</t>
  </si>
  <si>
    <t>Ахметшина Алия</t>
  </si>
  <si>
    <t>Биктимирова Лиана</t>
  </si>
  <si>
    <t>Ахметшина Зилия</t>
  </si>
  <si>
    <t>Азизкулова Мижгона</t>
  </si>
  <si>
    <t>Азизкулов Сино</t>
  </si>
  <si>
    <t>Рахматуллина Алия</t>
  </si>
  <si>
    <t>Парахина Елена</t>
  </si>
  <si>
    <t>Полинок Оксана</t>
  </si>
  <si>
    <t>Шакиров Сабур</t>
  </si>
  <si>
    <t>Кочеткова Елизавета</t>
  </si>
  <si>
    <t>Сафин Айнур</t>
  </si>
  <si>
    <t>Васюткина Полина</t>
  </si>
  <si>
    <t>Буркин Александр</t>
  </si>
  <si>
    <t>Маннанов Руслан</t>
  </si>
  <si>
    <t>Алексеев Илья</t>
  </si>
  <si>
    <t>Прожога Игнат</t>
  </si>
  <si>
    <t>Пасечник Сергей</t>
  </si>
  <si>
    <t>Писарева Елена</t>
  </si>
  <si>
    <t>Образцов Алексей</t>
  </si>
  <si>
    <t>Еникеев Аскар</t>
  </si>
  <si>
    <t>Бегебо Алексей</t>
  </si>
  <si>
    <t>Биктимирова Аделина</t>
  </si>
  <si>
    <t>Урманов Роман</t>
  </si>
  <si>
    <t>Раянов Рамиль</t>
  </si>
  <si>
    <t>Гареев Аскар</t>
  </si>
  <si>
    <t>Нешев Владимир</t>
  </si>
  <si>
    <t>Гайсина Алина</t>
  </si>
  <si>
    <t>Анисимова Алена</t>
  </si>
  <si>
    <t>Петрова Юлия</t>
  </si>
  <si>
    <t>_</t>
  </si>
  <si>
    <t>2 стр.</t>
  </si>
  <si>
    <t>1 место</t>
  </si>
  <si>
    <t>3 стр.</t>
  </si>
  <si>
    <t>2 место</t>
  </si>
  <si>
    <t>4 стр.</t>
  </si>
  <si>
    <t>3 место</t>
  </si>
  <si>
    <t>6 стр.</t>
  </si>
  <si>
    <t>4 место</t>
  </si>
  <si>
    <t>5-е место</t>
  </si>
  <si>
    <t>6-е место</t>
  </si>
  <si>
    <t>Любительская лига 40-го Этапа Бадретдинов 50</t>
  </si>
  <si>
    <t>Гилемханова Дина</t>
  </si>
  <si>
    <t>Беляков Максим</t>
  </si>
  <si>
    <t>Сидоров Роман</t>
  </si>
  <si>
    <t>Миксонов Эренбург</t>
  </si>
  <si>
    <t>Гайсин Айрат</t>
  </si>
  <si>
    <t>Байрамалов Константин</t>
  </si>
  <si>
    <t>Рогачев Дмитрий</t>
  </si>
  <si>
    <t>Атягин Руслан</t>
  </si>
  <si>
    <t>Хуснутдинов Радмир</t>
  </si>
  <si>
    <t>Морозов Роман</t>
  </si>
  <si>
    <t>Мансуров Данар</t>
  </si>
  <si>
    <t>Вильданов Марат</t>
  </si>
  <si>
    <t>Таначев Николай</t>
  </si>
  <si>
    <t>Зверс Виктория</t>
  </si>
  <si>
    <t>Торгашов Никита</t>
  </si>
  <si>
    <t>Алтынбаев Марат</t>
  </si>
  <si>
    <t>Галяутдинов Тимур</t>
  </si>
  <si>
    <t>Балхияров Алмаз</t>
  </si>
  <si>
    <t>Худайбердин Динар</t>
  </si>
  <si>
    <t>Шарафиева Ксения</t>
  </si>
  <si>
    <t>Бартенев Данил</t>
  </si>
  <si>
    <t>Тырин Марк</t>
  </si>
  <si>
    <t>Ишкарин Ильвир</t>
  </si>
  <si>
    <t>Шакирова Арина</t>
  </si>
  <si>
    <t>Крылов Алексей</t>
  </si>
  <si>
    <t>Зайнутдинов Наиль</t>
  </si>
  <si>
    <t>Фролов Михаил</t>
  </si>
  <si>
    <t>Рафиков Руслан</t>
  </si>
  <si>
    <t>Рахматуллин Артур</t>
  </si>
  <si>
    <t>Шакиров Богдан</t>
  </si>
  <si>
    <t>Гилязова Альбина</t>
  </si>
  <si>
    <t>Карпов Алексей</t>
  </si>
  <si>
    <t>Пехенько Кирилл</t>
  </si>
  <si>
    <t>Карпова Ирина</t>
  </si>
  <si>
    <t>Мухамадеев Вильдан</t>
  </si>
  <si>
    <t>Жуланов Дмитрий</t>
  </si>
  <si>
    <t>Валиуллина Лиана</t>
  </si>
  <si>
    <t>Чопанашвили Георгий</t>
  </si>
  <si>
    <t>Искаков Салават</t>
  </si>
  <si>
    <t>Мазитов Динар</t>
  </si>
  <si>
    <t>Гайсина Альфия</t>
  </si>
  <si>
    <t>Граф Анатолий</t>
  </si>
  <si>
    <t>Горбунов Денис</t>
  </si>
  <si>
    <t>Ширгазин Данил</t>
  </si>
  <si>
    <t>Ворошев Владимир</t>
  </si>
  <si>
    <t>Козлов Сергей</t>
  </si>
  <si>
    <t>Кузнецов Олег</t>
  </si>
  <si>
    <t>Сидоров Дмитрий</t>
  </si>
  <si>
    <t>Лапаев Олег</t>
  </si>
  <si>
    <t>Кабиров Ильназ</t>
  </si>
  <si>
    <t>1-е место</t>
  </si>
  <si>
    <t>2-е место</t>
  </si>
  <si>
    <t>3-е место</t>
  </si>
  <si>
    <t>4-е место</t>
  </si>
  <si>
    <t>11-е место</t>
  </si>
  <si>
    <t>7-е место</t>
  </si>
  <si>
    <t>9-е место</t>
  </si>
  <si>
    <t>12-е место</t>
  </si>
  <si>
    <t>8-е место</t>
  </si>
  <si>
    <t>15-е место</t>
  </si>
  <si>
    <t>10-е место</t>
  </si>
  <si>
    <t>13-е место</t>
  </si>
  <si>
    <t>16-е место</t>
  </si>
  <si>
    <t>14-е место</t>
  </si>
  <si>
    <t>19-е место</t>
  </si>
  <si>
    <t>17-е место</t>
  </si>
  <si>
    <t>20-е место</t>
  </si>
  <si>
    <t>21-е место</t>
  </si>
  <si>
    <t>18-е место</t>
  </si>
  <si>
    <t>22-е место</t>
  </si>
  <si>
    <t>27-е место</t>
  </si>
  <si>
    <t>23-е место</t>
  </si>
  <si>
    <t>28-е место</t>
  </si>
  <si>
    <t>24-е место</t>
  </si>
  <si>
    <t>25-е место</t>
  </si>
  <si>
    <t>29-е место</t>
  </si>
  <si>
    <t>30-е место</t>
  </si>
  <si>
    <t>31-е место</t>
  </si>
  <si>
    <t>26-е место</t>
  </si>
  <si>
    <t>32-е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</si>
  <si>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</si>
  <si>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</si>
  <si>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</si>
  <si>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</si>
  <si>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</si>
  <si>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</si>
  <si>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</si>
  <si>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</si>
  <si>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</si>
  <si>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</si>
  <si>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</si>
  <si>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</si>
  <si>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</si>
  <si>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</si>
  <si>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</si>
  <si>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</si>
  <si>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</si>
  <si>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</si>
  <si>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</si>
  <si>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</si>
  <si>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</si>
  <si>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</si>
  <si>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</si>
  <si>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</si>
  <si>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</si>
  <si>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</si>
  <si>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</si>
  <si>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</si>
  <si>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</si>
  <si>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</si>
  <si>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</si>
  <si>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</si>
  <si>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>Первая лига 40-го Этапа Бадретдинов 50</t>
  </si>
  <si>
    <t>Мызников Сергей</t>
  </si>
  <si>
    <t>Овчинников Дмитрий</t>
  </si>
  <si>
    <t>Коробко Павел</t>
  </si>
  <si>
    <t>Гайнуллин Айтуган</t>
  </si>
  <si>
    <t>Ишгарин Айдар</t>
  </si>
  <si>
    <t>Андрющенко Матвей</t>
  </si>
  <si>
    <t>Иванов Виталий</t>
  </si>
  <si>
    <t>Ли Дарья</t>
  </si>
  <si>
    <t>Стародубцев Олег</t>
  </si>
  <si>
    <t>Аминева Элина</t>
  </si>
  <si>
    <t>Осинский Александр</t>
  </si>
  <si>
    <t>Молодцов Вадим</t>
  </si>
  <si>
    <t>Тагиров Сайфулла</t>
  </si>
  <si>
    <t>Буков Владислав</t>
  </si>
  <si>
    <t>Запольских Алена</t>
  </si>
  <si>
    <t>Зверс Марк</t>
  </si>
  <si>
    <t>Жуланов Максим</t>
  </si>
  <si>
    <t>Агзамова Мария</t>
  </si>
  <si>
    <t>Горшенин Юрий</t>
  </si>
  <si>
    <t>Зиновьев Александр</t>
  </si>
  <si>
    <t>Манайчев Владимир</t>
  </si>
  <si>
    <t>Хайруллин Артур</t>
  </si>
  <si>
    <t>Романченко Геннадий</t>
  </si>
  <si>
    <t>Прокофьев Михаил</t>
  </si>
  <si>
    <t>Могилевская Инесса</t>
  </si>
  <si>
    <t>Кузьмин Александр</t>
  </si>
  <si>
    <t>Ефремов Юрий</t>
  </si>
  <si>
    <t>Ишметов Александр</t>
  </si>
  <si>
    <t>Емельянов Александр</t>
  </si>
  <si>
    <t>Мухамадиев Наиль</t>
  </si>
  <si>
    <t>Макаров Валерий</t>
  </si>
  <si>
    <t>Мухутдинов Динар</t>
  </si>
  <si>
    <t>Шайдулов Эдуард</t>
  </si>
  <si>
    <t>Красильников Павел</t>
  </si>
  <si>
    <t>Дядин Дмитрий</t>
  </si>
  <si>
    <t>Юнусов Камиль</t>
  </si>
  <si>
    <t>Сафаров Ревнер</t>
  </si>
  <si>
    <t>Полушин Сергей</t>
  </si>
  <si>
    <t>Новокшонов Вячеслав</t>
  </si>
  <si>
    <t>Искарова Фануза</t>
  </si>
  <si>
    <t>Хакимова Регина</t>
  </si>
  <si>
    <t>Апакетов Эдуард</t>
  </si>
  <si>
    <t>Ибагишев Денис</t>
  </si>
  <si>
    <t>Горбунов Никита</t>
  </si>
  <si>
    <t>Насыров Илдар</t>
  </si>
  <si>
    <t>Тарараев Петр</t>
  </si>
  <si>
    <t>Ахтямов Рустам</t>
  </si>
  <si>
    <t>Бахтияров Айрат</t>
  </si>
  <si>
    <t>Общая лига 40-го Этапа Бадретдинов 50</t>
  </si>
  <si>
    <t>Семенов Константин</t>
  </si>
  <si>
    <t>Ратникова Наталья</t>
  </si>
  <si>
    <t>Лютый Олег</t>
  </si>
  <si>
    <t>Топорков Артур</t>
  </si>
  <si>
    <t>Сагитов Александр</t>
  </si>
  <si>
    <t>Коврижников Максим</t>
  </si>
  <si>
    <t>Антонян Ваге</t>
  </si>
  <si>
    <t>Рудаков Константин</t>
  </si>
  <si>
    <t>Мазурин Александр</t>
  </si>
  <si>
    <t>Яковлев Денис</t>
  </si>
  <si>
    <t>Смирнов Андрей</t>
  </si>
  <si>
    <t>Клементьев Роман</t>
  </si>
  <si>
    <t>Герасев Михаил</t>
  </si>
  <si>
    <t>Бочаров Артем</t>
  </si>
  <si>
    <t>Маневич Сергей</t>
  </si>
  <si>
    <t>Грубов Виталий</t>
  </si>
  <si>
    <t>Байрамалов Леонид</t>
  </si>
  <si>
    <t>Барышев Сергей</t>
  </si>
  <si>
    <t>Басс Кирилл</t>
  </si>
  <si>
    <t>Имашев Альфит</t>
  </si>
  <si>
    <t>Салихов Раиль</t>
  </si>
  <si>
    <t>Тодрамович Александр</t>
  </si>
  <si>
    <t>Сайфуллина Азалия</t>
  </si>
  <si>
    <t>Новокшонов Ярослав</t>
  </si>
  <si>
    <t>Медведев Тарас</t>
  </si>
  <si>
    <t>Топорков Юрий</t>
  </si>
  <si>
    <t>Салихов Юнир</t>
  </si>
  <si>
    <t>Орлов Николай</t>
  </si>
  <si>
    <t>Лончаков Константин</t>
  </si>
  <si>
    <t>Мицул Тимофей</t>
  </si>
  <si>
    <t>Фаизов Эльдар</t>
  </si>
  <si>
    <t>Сабиров Дмитрий</t>
  </si>
  <si>
    <t>Арсланов Ильназ</t>
  </si>
  <si>
    <t>Якупов Айдар</t>
  </si>
  <si>
    <t>Баязитов Рамиль</t>
  </si>
  <si>
    <t>Галиханов Ильяс</t>
  </si>
  <si>
    <t>Арсланова Ильвина</t>
  </si>
  <si>
    <t>Николаев Владислав</t>
  </si>
  <si>
    <t>Гарифуллина Эльмира</t>
  </si>
  <si>
    <t>Искаров Руслан</t>
  </si>
  <si>
    <t>Барабанов Владимир</t>
  </si>
  <si>
    <t>Высшая лига 40-го Этапа Бадретдинов 50</t>
  </si>
  <si>
    <t>Зубайдуллин Артем</t>
  </si>
  <si>
    <t>Исмайлов Азамат</t>
  </si>
  <si>
    <t>Лукьянов Роман</t>
  </si>
  <si>
    <t>Клоков Юрий</t>
  </si>
  <si>
    <t>Кузнецов Дмитрий</t>
  </si>
  <si>
    <t>Шакиров Ильяс</t>
  </si>
  <si>
    <t>Хайруллин Ренат</t>
  </si>
  <si>
    <t>Аксенов Андрей</t>
  </si>
  <si>
    <t>Мастерская лига 40-го Этапа Бадретдинов 50</t>
  </si>
  <si>
    <t>Аристов Александр</t>
  </si>
  <si>
    <t>Харламов Руслан</t>
  </si>
  <si>
    <t>Аббасов Рустамхон</t>
  </si>
  <si>
    <t>Сафиуллин Азат</t>
  </si>
  <si>
    <t>Максютов Азат</t>
  </si>
  <si>
    <t>Исмайлов Азат</t>
  </si>
  <si>
    <t>Срумов Антон</t>
  </si>
  <si>
    <t>Мазмаев Руслан</t>
  </si>
  <si>
    <t>Зарецкий Максим</t>
  </si>
  <si>
    <t>Горбунов Валентин</t>
  </si>
  <si>
    <t>Шакуров Нафис</t>
  </si>
  <si>
    <t>Сазонов Николай</t>
  </si>
  <si>
    <t>Хабиров Марс</t>
  </si>
  <si>
    <t>Шариков Сергей</t>
  </si>
  <si>
    <t>Шапошников Александр</t>
  </si>
  <si>
    <t>Халимонов Евгений</t>
  </si>
  <si>
    <t>Мазурин Викентий</t>
  </si>
  <si>
    <t>Прокофьева Алена</t>
  </si>
  <si>
    <t>Федоров Игорь</t>
  </si>
  <si>
    <t>Медведев Анатолий</t>
  </si>
  <si>
    <t>Буков Сергей</t>
  </si>
  <si>
    <t>Терехин Виктор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</si>
</sst>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yr"/>
      <family val="0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b/>
      <sz val="8"/>
      <color indexed="8"/>
      <name val="Arial Narrow"/>
      <family val="2"/>
    </font>
    <font>
      <b/>
      <sz val="8"/>
      <color indexed="12"/>
      <name val="Arial Narrow"/>
      <family val="2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b/>
      <sz val="12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0" borderId="0" xfId="0" applyAlignment="1" applyProtection="1">
      <alignment/>
      <protection/>
    </xf>
    <xf numFmtId="0" fontId="22" fillId="15" borderId="0" xfId="0" applyFont="1" applyFill="1" applyAlignment="1" applyProtection="1">
      <alignment horizontal="left"/>
      <protection/>
    </xf>
    <xf numFmtId="0" fontId="22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3" fillId="18" borderId="10" xfId="0" applyFont="1" applyFill="1" applyBorder="1" applyAlignment="1" applyProtection="1">
      <alignment horizontal="right"/>
      <protection locked="0"/>
    </xf>
    <xf numFmtId="0" fontId="24" fillId="19" borderId="0" xfId="0" applyFont="1" applyFill="1" applyAlignment="1" applyProtection="1">
      <alignment horizontal="center"/>
      <protection/>
    </xf>
    <xf numFmtId="0" fontId="25" fillId="18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left"/>
      <protection/>
    </xf>
    <xf numFmtId="0" fontId="23" fillId="20" borderId="10" xfId="0" applyFont="1" applyFill="1" applyBorder="1" applyAlignment="1" applyProtection="1">
      <alignment horizontal="right"/>
      <protection locked="0"/>
    </xf>
    <xf numFmtId="0" fontId="27" fillId="15" borderId="0" xfId="0" applyFont="1" applyFill="1" applyAlignment="1" applyProtection="1">
      <alignment/>
      <protection/>
    </xf>
    <xf numFmtId="0" fontId="26" fillId="15" borderId="0" xfId="0" applyFont="1" applyFill="1" applyAlignment="1" applyProtection="1">
      <alignment horizontal="right" vertical="center"/>
      <protection/>
    </xf>
    <xf numFmtId="185" fontId="28" fillId="15" borderId="0" xfId="0" applyNumberFormat="1" applyFont="1" applyFill="1" applyAlignment="1" applyProtection="1">
      <alignment horizontal="center" vertical="center"/>
      <protection/>
    </xf>
    <xf numFmtId="0" fontId="29" fillId="15" borderId="0" xfId="0" applyFont="1" applyFill="1" applyAlignment="1" applyProtection="1">
      <alignment horizontal="right" vertical="center"/>
      <protection/>
    </xf>
    <xf numFmtId="0" fontId="30" fillId="15" borderId="11" xfId="0" applyFont="1" applyFill="1" applyBorder="1" applyAlignment="1" applyProtection="1">
      <alignment horizontal="left" vertical="center"/>
      <protection/>
    </xf>
    <xf numFmtId="0" fontId="27" fillId="15" borderId="0" xfId="0" applyFont="1" applyFill="1" applyAlignment="1">
      <alignment/>
    </xf>
    <xf numFmtId="0" fontId="31" fillId="15" borderId="12" xfId="0" applyFont="1" applyFill="1" applyBorder="1" applyAlignment="1" applyProtection="1">
      <alignment horizontal="right" vertical="center"/>
      <protection/>
    </xf>
    <xf numFmtId="0" fontId="26" fillId="15" borderId="11" xfId="0" applyFont="1" applyFill="1" applyBorder="1" applyAlignment="1" applyProtection="1">
      <alignment horizontal="left" vertical="center"/>
      <protection/>
    </xf>
    <xf numFmtId="0" fontId="30" fillId="15" borderId="13" xfId="0" applyFont="1" applyFill="1" applyBorder="1" applyAlignment="1" applyProtection="1">
      <alignment horizontal="left" vertical="center"/>
      <protection/>
    </xf>
    <xf numFmtId="0" fontId="26" fillId="15" borderId="12" xfId="0" applyFont="1" applyFill="1" applyBorder="1" applyAlignment="1" applyProtection="1">
      <alignment horizontal="right" vertical="center"/>
      <protection/>
    </xf>
    <xf numFmtId="0" fontId="26" fillId="15" borderId="13" xfId="0" applyFont="1" applyFill="1" applyBorder="1" applyAlignment="1" applyProtection="1">
      <alignment horizontal="left" vertical="center"/>
      <protection/>
    </xf>
    <xf numFmtId="0" fontId="26" fillId="15" borderId="0" xfId="0" applyFont="1" applyFill="1" applyBorder="1" applyAlignment="1" applyProtection="1">
      <alignment horizontal="right" vertical="center"/>
      <protection/>
    </xf>
    <xf numFmtId="0" fontId="26" fillId="15" borderId="14" xfId="0" applyFont="1" applyFill="1" applyBorder="1" applyAlignment="1" applyProtection="1">
      <alignment horizontal="left" vertical="center"/>
      <protection/>
    </xf>
    <xf numFmtId="0" fontId="26" fillId="15" borderId="0" xfId="0" applyFont="1" applyFill="1" applyAlignment="1" applyProtection="1">
      <alignment horizontal="left" vertical="center"/>
      <protection/>
    </xf>
    <xf numFmtId="0" fontId="30" fillId="15" borderId="0" xfId="0" applyFont="1" applyFill="1" applyBorder="1" applyAlignment="1" applyProtection="1">
      <alignment horizontal="left"/>
      <protection/>
    </xf>
    <xf numFmtId="0" fontId="28" fillId="15" borderId="11" xfId="0" applyFont="1" applyFill="1" applyBorder="1" applyAlignment="1" applyProtection="1">
      <alignment horizontal="right" vertical="center"/>
      <protection/>
    </xf>
    <xf numFmtId="0" fontId="28" fillId="15" borderId="13" xfId="0" applyFont="1" applyFill="1" applyBorder="1" applyAlignment="1" applyProtection="1">
      <alignment horizontal="right" vertical="center"/>
      <protection/>
    </xf>
    <xf numFmtId="0" fontId="31" fillId="15" borderId="0" xfId="0" applyFont="1" applyFill="1" applyAlignment="1">
      <alignment horizontal="left"/>
    </xf>
    <xf numFmtId="0" fontId="31" fillId="15" borderId="0" xfId="0" applyFont="1" applyFill="1" applyAlignment="1" applyProtection="1">
      <alignment horizontal="left" vertical="center"/>
      <protection/>
    </xf>
    <xf numFmtId="0" fontId="27" fillId="15" borderId="15" xfId="0" applyFont="1" applyFill="1" applyBorder="1" applyAlignment="1">
      <alignment/>
    </xf>
    <xf numFmtId="0" fontId="27" fillId="15" borderId="12" xfId="0" applyFont="1" applyFill="1" applyBorder="1" applyAlignment="1">
      <alignment/>
    </xf>
    <xf numFmtId="0" fontId="26" fillId="15" borderId="16" xfId="0" applyFont="1" applyFill="1" applyBorder="1" applyAlignment="1" applyProtection="1">
      <alignment horizontal="right" vertical="center"/>
      <protection/>
    </xf>
    <xf numFmtId="0" fontId="26" fillId="15" borderId="11" xfId="0" applyFont="1" applyFill="1" applyBorder="1" applyAlignment="1" applyProtection="1">
      <alignment horizontal="right" vertical="center"/>
      <protection/>
    </xf>
    <xf numFmtId="0" fontId="26" fillId="15" borderId="13" xfId="0" applyFont="1" applyFill="1" applyBorder="1" applyAlignment="1" applyProtection="1">
      <alignment horizontal="right" vertical="center"/>
      <protection/>
    </xf>
    <xf numFmtId="0" fontId="31" fillId="15" borderId="0" xfId="0" applyFont="1" applyFill="1" applyAlignment="1">
      <alignment/>
    </xf>
    <xf numFmtId="0" fontId="32" fillId="0" borderId="13" xfId="0" applyFont="1" applyBorder="1" applyAlignment="1">
      <alignment horizontal="right"/>
    </xf>
    <xf numFmtId="0" fontId="31" fillId="15" borderId="15" xfId="0" applyFont="1" applyFill="1" applyBorder="1" applyAlignment="1">
      <alignment/>
    </xf>
    <xf numFmtId="0" fontId="31" fillId="15" borderId="13" xfId="0" applyFont="1" applyFill="1" applyBorder="1" applyAlignment="1">
      <alignment horizontal="left"/>
    </xf>
    <xf numFmtId="0" fontId="30" fillId="15" borderId="12" xfId="0" applyFont="1" applyFill="1" applyBorder="1" applyAlignment="1" applyProtection="1">
      <alignment horizontal="left"/>
      <protection/>
    </xf>
    <xf numFmtId="0" fontId="33" fillId="15" borderId="0" xfId="0" applyFont="1" applyFill="1" applyAlignment="1" applyProtection="1">
      <alignment vertical="center"/>
      <protection/>
    </xf>
    <xf numFmtId="0" fontId="34" fillId="15" borderId="0" xfId="0" applyFont="1" applyFill="1" applyAlignment="1" applyProtection="1">
      <alignment horizontal="right" vertical="center"/>
      <protection/>
    </xf>
    <xf numFmtId="0" fontId="31" fillId="15" borderId="0" xfId="0" applyFont="1" applyFill="1" applyAlignment="1" applyProtection="1">
      <alignment horizontal="right" vertical="center"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28" fillId="15" borderId="0" xfId="0" applyFont="1" applyFill="1" applyAlignment="1" applyProtection="1">
      <alignment horizontal="right" vertical="center"/>
      <protection/>
    </xf>
    <xf numFmtId="0" fontId="35" fillId="15" borderId="11" xfId="0" applyFont="1" applyFill="1" applyBorder="1" applyAlignment="1" applyProtection="1">
      <alignment horizontal="left" vertical="center"/>
      <protection/>
    </xf>
    <xf numFmtId="0" fontId="28" fillId="15" borderId="12" xfId="0" applyFont="1" applyFill="1" applyBorder="1" applyAlignment="1" applyProtection="1">
      <alignment horizontal="right" vertical="center"/>
      <protection/>
    </xf>
    <xf numFmtId="0" fontId="28" fillId="15" borderId="0" xfId="0" applyFont="1" applyFill="1" applyBorder="1" applyAlignment="1" applyProtection="1">
      <alignment horizontal="right" vertical="center"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28" fillId="15" borderId="16" xfId="0" applyFont="1" applyFill="1" applyBorder="1" applyAlignment="1" applyProtection="1">
      <alignment horizontal="left" vertical="center"/>
      <protection/>
    </xf>
    <xf numFmtId="0" fontId="36" fillId="15" borderId="13" xfId="0" applyFont="1" applyFill="1" applyBorder="1" applyAlignment="1" applyProtection="1">
      <alignment horizontal="left"/>
      <protection/>
    </xf>
    <xf numFmtId="0" fontId="28" fillId="15" borderId="11" xfId="0" applyFont="1" applyFill="1" applyBorder="1" applyAlignment="1" applyProtection="1">
      <alignment horizontal="left" vertical="center"/>
      <protection/>
    </xf>
    <xf numFmtId="0" fontId="28" fillId="15" borderId="13" xfId="0" applyFont="1" applyFill="1" applyBorder="1" applyAlignment="1" applyProtection="1">
      <alignment horizontal="left" vertical="center"/>
      <protection/>
    </xf>
    <xf numFmtId="0" fontId="28" fillId="0" borderId="12" xfId="0" applyFont="1" applyFill="1" applyBorder="1" applyAlignment="1" applyProtection="1">
      <alignment horizontal="right" vertical="center"/>
      <protection/>
    </xf>
    <xf numFmtId="0" fontId="35" fillId="15" borderId="13" xfId="0" applyFont="1" applyFill="1" applyBorder="1" applyAlignment="1" applyProtection="1">
      <alignment horizontal="left" vertical="center"/>
      <protection/>
    </xf>
    <xf numFmtId="0" fontId="28" fillId="15" borderId="17" xfId="0" applyFont="1" applyFill="1" applyBorder="1" applyAlignment="1" applyProtection="1">
      <alignment horizontal="left" vertical="center"/>
      <protection/>
    </xf>
    <xf numFmtId="0" fontId="28" fillId="15" borderId="18" xfId="0" applyFont="1" applyFill="1" applyBorder="1" applyAlignment="1" applyProtection="1">
      <alignment horizontal="left" vertical="center"/>
      <protection/>
    </xf>
    <xf numFmtId="0" fontId="28" fillId="15" borderId="19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>
      <alignment/>
    </xf>
    <xf numFmtId="0" fontId="31" fillId="15" borderId="0" xfId="0" applyFont="1" applyFill="1" applyBorder="1" applyAlignment="1" applyProtection="1">
      <alignment horizontal="right" vertical="center"/>
      <protection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7" fillId="15" borderId="0" xfId="0" applyFont="1" applyFill="1" applyAlignment="1" applyProtection="1">
      <alignment vertical="center"/>
      <protection/>
    </xf>
    <xf numFmtId="0" fontId="30" fillId="15" borderId="12" xfId="0" applyFont="1" applyFill="1" applyBorder="1" applyAlignment="1" applyProtection="1">
      <alignment horizontal="right"/>
      <protection/>
    </xf>
    <xf numFmtId="0" fontId="31" fillId="15" borderId="12" xfId="0" applyFont="1" applyFill="1" applyBorder="1" applyAlignment="1" applyProtection="1">
      <alignment horizontal="left" vertical="center"/>
      <protection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horizontal="left"/>
    </xf>
    <xf numFmtId="0" fontId="28" fillId="15" borderId="0" xfId="0" applyFont="1" applyFill="1" applyBorder="1" applyAlignment="1" applyProtection="1">
      <alignment horizontal="left" vertical="center"/>
      <protection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right"/>
    </xf>
    <xf numFmtId="185" fontId="37" fillId="15" borderId="0" xfId="0" applyNumberFormat="1" applyFont="1" applyFill="1" applyAlignment="1" applyProtection="1">
      <alignment horizontal="center" vertical="center"/>
      <protection/>
    </xf>
    <xf numFmtId="0" fontId="32" fillId="0" borderId="1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21" fillId="15" borderId="0" xfId="0" applyFont="1" applyFill="1" applyAlignment="1" applyProtection="1">
      <alignment horizontal="left"/>
      <protection/>
    </xf>
    <xf numFmtId="0" fontId="22" fillId="15" borderId="0" xfId="0" applyFont="1" applyFill="1" applyAlignment="1" applyProtection="1">
      <alignment horizontal="left"/>
      <protection locked="0"/>
    </xf>
    <xf numFmtId="185" fontId="22" fillId="15" borderId="0" xfId="0" applyNumberFormat="1" applyFont="1" applyFill="1" applyAlignment="1" applyProtection="1">
      <alignment horizontal="left"/>
      <protection locked="0"/>
    </xf>
    <xf numFmtId="0" fontId="26" fillId="15" borderId="0" xfId="0" applyFont="1" applyFill="1" applyAlignment="1" applyProtection="1">
      <alignment horizontal="center" vertical="center"/>
      <protection/>
    </xf>
    <xf numFmtId="0" fontId="28" fillId="15" borderId="0" xfId="0" applyFont="1" applyFill="1" applyAlignment="1" applyProtection="1">
      <alignment horizontal="center" vertical="center"/>
      <protection/>
    </xf>
    <xf numFmtId="185" fontId="28" fillId="15" borderId="0" xfId="0" applyNumberFormat="1" applyFont="1" applyFill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31" fillId="15" borderId="0" xfId="0" applyFont="1" applyFill="1" applyAlignment="1" applyProtection="1">
      <alignment/>
      <protection/>
    </xf>
    <xf numFmtId="0" fontId="30" fillId="15" borderId="11" xfId="0" applyFont="1" applyFill="1" applyBorder="1" applyAlignment="1" applyProtection="1">
      <alignment horizontal="right"/>
      <protection/>
    </xf>
    <xf numFmtId="0" fontId="28" fillId="15" borderId="11" xfId="0" applyFont="1" applyFill="1" applyBorder="1" applyAlignment="1" applyProtection="1">
      <alignment vertical="center"/>
      <protection/>
    </xf>
    <xf numFmtId="0" fontId="28" fillId="15" borderId="13" xfId="0" applyFont="1" applyFill="1" applyBorder="1" applyAlignment="1" applyProtection="1">
      <alignment vertical="center"/>
      <protection/>
    </xf>
    <xf numFmtId="0" fontId="39" fillId="15" borderId="0" xfId="0" applyFont="1" applyFill="1" applyAlignment="1" applyProtection="1">
      <alignment horizontal="center" vertical="center"/>
      <protection/>
    </xf>
    <xf numFmtId="0" fontId="40" fillId="15" borderId="0" xfId="0" applyFont="1" applyFill="1" applyAlignment="1" applyProtection="1">
      <alignment vertical="center"/>
      <protection/>
    </xf>
    <xf numFmtId="0" fontId="41" fillId="15" borderId="0" xfId="0" applyFont="1" applyFill="1" applyAlignment="1" applyProtection="1">
      <alignment horizontal="right" vertical="center"/>
      <protection/>
    </xf>
    <xf numFmtId="185" fontId="39" fillId="15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30" fillId="15" borderId="13" xfId="0" applyFont="1" applyFill="1" applyBorder="1" applyAlignment="1" applyProtection="1">
      <alignment horizontal="right"/>
      <protection/>
    </xf>
    <xf numFmtId="16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42" fillId="15" borderId="0" xfId="0" applyFont="1" applyFill="1" applyAlignment="1" applyProtection="1">
      <alignment horizontal="center" vertical="center"/>
      <protection/>
    </xf>
    <xf numFmtId="0" fontId="26" fillId="15" borderId="0" xfId="0" applyFont="1" applyFill="1" applyAlignment="1">
      <alignment/>
    </xf>
    <xf numFmtId="185" fontId="42" fillId="15" borderId="0" xfId="0" applyNumberFormat="1" applyFont="1" applyFill="1" applyAlignment="1" applyProtection="1">
      <alignment horizontal="center" vertical="center"/>
      <protection/>
    </xf>
    <xf numFmtId="0" fontId="26" fillId="15" borderId="0" xfId="0" applyFont="1" applyFill="1" applyAlignment="1" applyProtection="1">
      <alignment/>
      <protection/>
    </xf>
    <xf numFmtId="0" fontId="31" fillId="15" borderId="12" xfId="0" applyFont="1" applyFill="1" applyBorder="1" applyAlignment="1" applyProtection="1">
      <alignment/>
      <protection/>
    </xf>
    <xf numFmtId="0" fontId="26" fillId="15" borderId="11" xfId="0" applyFont="1" applyFill="1" applyBorder="1" applyAlignment="1" applyProtection="1">
      <alignment horizontal="left"/>
      <protection/>
    </xf>
    <xf numFmtId="0" fontId="26" fillId="15" borderId="0" xfId="0" applyFont="1" applyFill="1" applyAlignment="1" applyProtection="1">
      <alignment/>
      <protection/>
    </xf>
    <xf numFmtId="0" fontId="26" fillId="15" borderId="12" xfId="0" applyFont="1" applyFill="1" applyBorder="1" applyAlignment="1" applyProtection="1">
      <alignment/>
      <protection/>
    </xf>
    <xf numFmtId="0" fontId="26" fillId="15" borderId="13" xfId="0" applyFont="1" applyFill="1" applyBorder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/>
      <protection/>
    </xf>
    <xf numFmtId="0" fontId="31" fillId="15" borderId="0" xfId="0" applyFont="1" applyFill="1" applyAlignment="1" applyProtection="1">
      <alignment horizontal="right"/>
      <protection/>
    </xf>
    <xf numFmtId="0" fontId="31" fillId="15" borderId="0" xfId="0" applyFont="1" applyFill="1" applyBorder="1" applyAlignment="1" applyProtection="1">
      <alignment/>
      <protection/>
    </xf>
    <xf numFmtId="0" fontId="26" fillId="15" borderId="0" xfId="0" applyFont="1" applyFill="1" applyBorder="1" applyAlignment="1" applyProtection="1">
      <alignment/>
      <protection/>
    </xf>
    <xf numFmtId="0" fontId="26" fillId="15" borderId="0" xfId="0" applyFont="1" applyFill="1" applyAlignment="1" applyProtection="1">
      <alignment horizontal="right"/>
      <protection/>
    </xf>
    <xf numFmtId="0" fontId="42" fillId="15" borderId="0" xfId="0" applyFont="1" applyFill="1" applyAlignment="1">
      <alignment horizontal="center"/>
    </xf>
    <xf numFmtId="0" fontId="43" fillId="15" borderId="0" xfId="0" applyFont="1" applyFill="1" applyAlignment="1">
      <alignment/>
    </xf>
    <xf numFmtId="0" fontId="26" fillId="15" borderId="11" xfId="0" applyFont="1" applyFill="1" applyBorder="1" applyAlignment="1" applyProtection="1">
      <alignment/>
      <protection/>
    </xf>
    <xf numFmtId="0" fontId="26" fillId="15" borderId="13" xfId="0" applyFont="1" applyFill="1" applyBorder="1" applyAlignment="1" applyProtection="1">
      <alignment/>
      <protection/>
    </xf>
    <xf numFmtId="0" fontId="26" fillId="15" borderId="14" xfId="0" applyFont="1" applyFill="1" applyBorder="1" applyAlignment="1" applyProtection="1">
      <alignment/>
      <protection/>
    </xf>
    <xf numFmtId="0" fontId="31" fillId="15" borderId="20" xfId="0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8</xdr:col>
      <xdr:colOff>685800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33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133350</xdr:colOff>
      <xdr:row>0</xdr:row>
      <xdr:rowOff>38100</xdr:rowOff>
    </xdr:from>
    <xdr:to>
      <xdr:col>10</xdr:col>
      <xdr:colOff>85725</xdr:colOff>
      <xdr:row>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38100"/>
          <a:ext cx="1419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135</xdr:row>
      <xdr:rowOff>66675</xdr:rowOff>
    </xdr:from>
    <xdr:to>
      <xdr:col>9</xdr:col>
      <xdr:colOff>0</xdr:colOff>
      <xdr:row>137</xdr:row>
      <xdr:rowOff>47625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2441257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135</xdr:row>
      <xdr:rowOff>66675</xdr:rowOff>
    </xdr:from>
    <xdr:to>
      <xdr:col>9</xdr:col>
      <xdr:colOff>0</xdr:colOff>
      <xdr:row>137</xdr:row>
      <xdr:rowOff>47625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2441257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95250</xdr:colOff>
      <xdr:row>252</xdr:row>
      <xdr:rowOff>0</xdr:rowOff>
    </xdr:from>
    <xdr:to>
      <xdr:col>10</xdr:col>
      <xdr:colOff>47625</xdr:colOff>
      <xdr:row>261</xdr:row>
      <xdr:rowOff>28575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45491400"/>
          <a:ext cx="19335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1114425</xdr:colOff>
      <xdr:row>55</xdr:row>
      <xdr:rowOff>114300</xdr:rowOff>
    </xdr:from>
    <xdr:to>
      <xdr:col>6</xdr:col>
      <xdr:colOff>485775</xdr:colOff>
      <xdr:row>64</xdr:row>
      <xdr:rowOff>142875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62600" y="10039350"/>
          <a:ext cx="1924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0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125</xdr:row>
      <xdr:rowOff>19050</xdr:rowOff>
    </xdr:from>
    <xdr:to>
      <xdr:col>10</xdr:col>
      <xdr:colOff>600075</xdr:colOff>
      <xdr:row>134</xdr:row>
      <xdr:rowOff>123825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95925" y="21231225"/>
          <a:ext cx="19240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54</xdr:row>
      <xdr:rowOff>85725</xdr:rowOff>
    </xdr:from>
    <xdr:to>
      <xdr:col>10</xdr:col>
      <xdr:colOff>66675</xdr:colOff>
      <xdr:row>64</xdr:row>
      <xdr:rowOff>28575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62525" y="9315450"/>
          <a:ext cx="1924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419100</xdr:colOff>
      <xdr:row>0</xdr:row>
      <xdr:rowOff>47625</xdr:rowOff>
    </xdr:from>
    <xdr:to>
      <xdr:col>12</xdr:col>
      <xdr:colOff>619125</xdr:colOff>
      <xdr:row>7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0" y="47625"/>
          <a:ext cx="1533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8</xdr:col>
      <xdr:colOff>685800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33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76200</xdr:colOff>
      <xdr:row>0</xdr:row>
      <xdr:rowOff>0</xdr:rowOff>
    </xdr:from>
    <xdr:to>
      <xdr:col>9</xdr:col>
      <xdr:colOff>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58</xdr:row>
      <xdr:rowOff>0</xdr:rowOff>
    </xdr:from>
    <xdr:to>
      <xdr:col>8</xdr:col>
      <xdr:colOff>142875</xdr:colOff>
      <xdr:row>67</xdr:row>
      <xdr:rowOff>114300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48400" y="9944100"/>
          <a:ext cx="1924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295275</xdr:colOff>
      <xdr:row>0</xdr:row>
      <xdr:rowOff>0</xdr:rowOff>
    </xdr:from>
    <xdr:to>
      <xdr:col>8</xdr:col>
      <xdr:colOff>504825</xdr:colOff>
      <xdr:row>5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0"/>
          <a:ext cx="1238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990600</xdr:colOff>
      <xdr:row>55</xdr:row>
      <xdr:rowOff>114300</xdr:rowOff>
    </xdr:from>
    <xdr:to>
      <xdr:col>6</xdr:col>
      <xdr:colOff>361950</xdr:colOff>
      <xdr:row>65</xdr:row>
      <xdr:rowOff>66675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38775" y="9544050"/>
          <a:ext cx="19240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342900</xdr:colOff>
      <xdr:row>0</xdr:row>
      <xdr:rowOff>0</xdr:rowOff>
    </xdr:from>
    <xdr:to>
      <xdr:col>9</xdr:col>
      <xdr:colOff>1228725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0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65</xdr:row>
      <xdr:rowOff>19050</xdr:rowOff>
    </xdr:from>
    <xdr:to>
      <xdr:col>6</xdr:col>
      <xdr:colOff>161925</xdr:colOff>
      <xdr:row>78</xdr:row>
      <xdr:rowOff>66675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8020050"/>
          <a:ext cx="1924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8</xdr:col>
      <xdr:colOff>685800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33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76200</xdr:colOff>
      <xdr:row>0</xdr:row>
      <xdr:rowOff>0</xdr:rowOff>
    </xdr:from>
    <xdr:to>
      <xdr:col>9</xdr:col>
      <xdr:colOff>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1028700</xdr:colOff>
      <xdr:row>54</xdr:row>
      <xdr:rowOff>85725</xdr:rowOff>
    </xdr:from>
    <xdr:to>
      <xdr:col>6</xdr:col>
      <xdr:colOff>390525</xdr:colOff>
      <xdr:row>64</xdr:row>
      <xdr:rowOff>28575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76875" y="9344025"/>
          <a:ext cx="19145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295275</xdr:colOff>
      <xdr:row>0</xdr:row>
      <xdr:rowOff>0</xdr:rowOff>
    </xdr:from>
    <xdr:to>
      <xdr:col>8</xdr:col>
      <xdr:colOff>504825</xdr:colOff>
      <xdr:row>5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0"/>
          <a:ext cx="1238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1057275</xdr:colOff>
      <xdr:row>52</xdr:row>
      <xdr:rowOff>142875</xdr:rowOff>
    </xdr:from>
    <xdr:to>
      <xdr:col>6</xdr:col>
      <xdr:colOff>428625</xdr:colOff>
      <xdr:row>62</xdr:row>
      <xdr:rowOff>95250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05450" y="9058275"/>
          <a:ext cx="19240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342900</xdr:colOff>
      <xdr:row>0</xdr:row>
      <xdr:rowOff>0</xdr:rowOff>
    </xdr:from>
    <xdr:to>
      <xdr:col>9</xdr:col>
      <xdr:colOff>1228725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0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65</xdr:row>
      <xdr:rowOff>0</xdr:rowOff>
    </xdr:from>
    <xdr:to>
      <xdr:col>5</xdr:col>
      <xdr:colOff>733425</xdr:colOff>
      <xdr:row>78</xdr:row>
      <xdr:rowOff>47625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47975" y="8001000"/>
          <a:ext cx="1924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76200</xdr:colOff>
      <xdr:row>0</xdr:row>
      <xdr:rowOff>0</xdr:rowOff>
    </xdr:from>
    <xdr:to>
      <xdr:col>9</xdr:col>
      <xdr:colOff>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57</xdr:row>
      <xdr:rowOff>114300</xdr:rowOff>
    </xdr:from>
    <xdr:to>
      <xdr:col>8</xdr:col>
      <xdr:colOff>285750</xdr:colOff>
      <xdr:row>67</xdr:row>
      <xdr:rowOff>57150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91275" y="9886950"/>
          <a:ext cx="1924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8</xdr:col>
      <xdr:colOff>685800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0"/>
          <a:ext cx="1533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133350</xdr:colOff>
      <xdr:row>0</xdr:row>
      <xdr:rowOff>38100</xdr:rowOff>
    </xdr:from>
    <xdr:to>
      <xdr:col>10</xdr:col>
      <xdr:colOff>85725</xdr:colOff>
      <xdr:row>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38100"/>
          <a:ext cx="1419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135</xdr:row>
      <xdr:rowOff>66675</xdr:rowOff>
    </xdr:from>
    <xdr:to>
      <xdr:col>9</xdr:col>
      <xdr:colOff>0</xdr:colOff>
      <xdr:row>137</xdr:row>
      <xdr:rowOff>47625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2441257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135</xdr:row>
      <xdr:rowOff>66675</xdr:rowOff>
    </xdr:from>
    <xdr:to>
      <xdr:col>9</xdr:col>
      <xdr:colOff>0</xdr:colOff>
      <xdr:row>137</xdr:row>
      <xdr:rowOff>47625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2441257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552450</xdr:colOff>
      <xdr:row>55</xdr:row>
      <xdr:rowOff>28575</xdr:rowOff>
    </xdr:from>
    <xdr:to>
      <xdr:col>8</xdr:col>
      <xdr:colOff>171450</xdr:colOff>
      <xdr:row>64</xdr:row>
      <xdr:rowOff>57150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76975" y="9953625"/>
          <a:ext cx="1924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122</xdr:row>
      <xdr:rowOff>76200</xdr:rowOff>
    </xdr:from>
    <xdr:to>
      <xdr:col>6</xdr:col>
      <xdr:colOff>342900</xdr:colOff>
      <xdr:row>131</xdr:row>
      <xdr:rowOff>104775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19725" y="22098000"/>
          <a:ext cx="1924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188</xdr:row>
      <xdr:rowOff>28575</xdr:rowOff>
    </xdr:from>
    <xdr:to>
      <xdr:col>5</xdr:col>
      <xdr:colOff>1266825</xdr:colOff>
      <xdr:row>197</xdr:row>
      <xdr:rowOff>57150</xdr:rowOff>
    </xdr:to>
    <xdr:pic>
      <xdr:nvPicPr>
        <xdr:cNvPr id="8" name="Picture 8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67300" y="33966150"/>
          <a:ext cx="1924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828675</xdr:colOff>
      <xdr:row>249</xdr:row>
      <xdr:rowOff>19050</xdr:rowOff>
    </xdr:from>
    <xdr:to>
      <xdr:col>8</xdr:col>
      <xdr:colOff>447675</xdr:colOff>
      <xdr:row>258</xdr:row>
      <xdr:rowOff>47625</xdr:rowOff>
    </xdr:to>
    <xdr:pic>
      <xdr:nvPicPr>
        <xdr:cNvPr id="9" name="Picture 9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53200" y="44967525"/>
          <a:ext cx="1924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0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581025</xdr:colOff>
      <xdr:row>115</xdr:row>
      <xdr:rowOff>19050</xdr:rowOff>
    </xdr:from>
    <xdr:to>
      <xdr:col>12</xdr:col>
      <xdr:colOff>504825</xdr:colOff>
      <xdr:row>124</xdr:row>
      <xdr:rowOff>123825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34175" y="19516725"/>
          <a:ext cx="19240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46</xdr:row>
      <xdr:rowOff>114300</xdr:rowOff>
    </xdr:from>
    <xdr:to>
      <xdr:col>12</xdr:col>
      <xdr:colOff>400050</xdr:colOff>
      <xdr:row>56</xdr:row>
      <xdr:rowOff>57150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7972425"/>
          <a:ext cx="19145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0</xdr:row>
      <xdr:rowOff>57150</xdr:rowOff>
    </xdr:from>
    <xdr:to>
      <xdr:col>12</xdr:col>
      <xdr:colOff>590550</xdr:colOff>
      <xdr:row>7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57150"/>
          <a:ext cx="1543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63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021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295275</xdr:colOff>
      <xdr:row>0</xdr:row>
      <xdr:rowOff>0</xdr:rowOff>
    </xdr:from>
    <xdr:to>
      <xdr:col>8</xdr:col>
      <xdr:colOff>504825</xdr:colOff>
      <xdr:row>5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0"/>
          <a:ext cx="1238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54</xdr:row>
      <xdr:rowOff>152400</xdr:rowOff>
    </xdr:from>
    <xdr:to>
      <xdr:col>6</xdr:col>
      <xdr:colOff>209550</xdr:colOff>
      <xdr:row>64</xdr:row>
      <xdr:rowOff>104775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86375" y="9410700"/>
          <a:ext cx="19240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342900</xdr:colOff>
      <xdr:row>0</xdr:row>
      <xdr:rowOff>0</xdr:rowOff>
    </xdr:from>
    <xdr:to>
      <xdr:col>9</xdr:col>
      <xdr:colOff>1228725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0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52</xdr:row>
      <xdr:rowOff>19050</xdr:rowOff>
    </xdr:from>
    <xdr:to>
      <xdr:col>9</xdr:col>
      <xdr:colOff>1228725</xdr:colOff>
      <xdr:row>65</xdr:row>
      <xdr:rowOff>66675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29400" y="6410325"/>
          <a:ext cx="19145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590550</xdr:colOff>
      <xdr:row>0</xdr:row>
      <xdr:rowOff>0</xdr:rowOff>
    </xdr:from>
    <xdr:to>
      <xdr:col>9</xdr:col>
      <xdr:colOff>1228725</xdr:colOff>
      <xdr:row>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48</xdr:row>
      <xdr:rowOff>0</xdr:rowOff>
    </xdr:from>
    <xdr:to>
      <xdr:col>9</xdr:col>
      <xdr:colOff>85725</xdr:colOff>
      <xdr:row>61</xdr:row>
      <xdr:rowOff>47625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76875" y="5943600"/>
          <a:ext cx="1924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62</xdr:row>
      <xdr:rowOff>19050</xdr:rowOff>
    </xdr:from>
    <xdr:to>
      <xdr:col>4</xdr:col>
      <xdr:colOff>1152525</xdr:colOff>
      <xdr:row>73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14750" y="9467850"/>
          <a:ext cx="19145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32</xdr:row>
      <xdr:rowOff>66675</xdr:rowOff>
    </xdr:from>
    <xdr:to>
      <xdr:col>8</xdr:col>
      <xdr:colOff>190500</xdr:colOff>
      <xdr:row>42</xdr:row>
      <xdr:rowOff>104775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57825" y="5362575"/>
          <a:ext cx="1924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8</xdr:col>
      <xdr:colOff>685800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0"/>
          <a:ext cx="1533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tabSelected="1" view="pageBreakPreview" zoomScaleSheetLayoutView="100" workbookViewId="0" topLeftCell="A1">
      <selection activeCell="B248" sqref="B248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20.2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15.75">
      <c r="A2" s="78" t="s">
        <v>343</v>
      </c>
      <c r="B2" s="78"/>
      <c r="C2" s="78"/>
      <c r="D2" s="78"/>
      <c r="E2" s="78"/>
      <c r="F2" s="78"/>
      <c r="G2" s="78"/>
      <c r="H2" s="78"/>
      <c r="I2" s="78"/>
    </row>
    <row r="3" spans="1:9" ht="15.75">
      <c r="A3" s="79">
        <v>41559</v>
      </c>
      <c r="B3" s="79"/>
      <c r="C3" s="79"/>
      <c r="D3" s="79"/>
      <c r="E3" s="79"/>
      <c r="F3" s="79"/>
      <c r="G3" s="79"/>
      <c r="H3" s="79"/>
      <c r="I3" s="79"/>
    </row>
    <row r="4" spans="1:9" ht="15.7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5" t="s">
        <v>2</v>
      </c>
      <c r="B6" s="6" t="s">
        <v>3</v>
      </c>
      <c r="C6" s="7" t="s">
        <v>4</v>
      </c>
      <c r="D6" s="7"/>
      <c r="E6" s="7"/>
      <c r="F6" s="7"/>
      <c r="G6" s="7"/>
      <c r="H6" s="7"/>
      <c r="I6" s="7"/>
    </row>
    <row r="7" spans="1:9" ht="18">
      <c r="A7" s="8" t="s">
        <v>344</v>
      </c>
      <c r="B7" s="9">
        <v>1</v>
      </c>
      <c r="C7" s="10" t="str">
        <f>Мл1с!F67</f>
        <v>Харламов Руслан</v>
      </c>
      <c r="D7" s="7"/>
      <c r="E7" s="7"/>
      <c r="F7" s="7"/>
      <c r="G7" s="7"/>
      <c r="H7" s="7"/>
      <c r="I7" s="7"/>
    </row>
    <row r="8" spans="1:9" ht="18">
      <c r="A8" s="8" t="s">
        <v>345</v>
      </c>
      <c r="B8" s="9">
        <v>2</v>
      </c>
      <c r="C8" s="10" t="str">
        <f>Мл2с!F7</f>
        <v>Мазмаев Руслан</v>
      </c>
      <c r="D8" s="7"/>
      <c r="E8" s="7"/>
      <c r="F8" s="7"/>
      <c r="G8" s="7"/>
      <c r="H8" s="7"/>
      <c r="I8" s="7"/>
    </row>
    <row r="9" spans="1:9" ht="18">
      <c r="A9" s="8" t="s">
        <v>346</v>
      </c>
      <c r="B9" s="9">
        <v>3</v>
      </c>
      <c r="C9" s="10" t="str">
        <f>Мл3с!J30</f>
        <v>Топорков Артур</v>
      </c>
      <c r="D9" s="7"/>
      <c r="E9" s="7"/>
      <c r="F9" s="7"/>
      <c r="G9" s="7"/>
      <c r="H9" s="7"/>
      <c r="I9" s="7"/>
    </row>
    <row r="10" spans="1:9" ht="18">
      <c r="A10" s="8" t="s">
        <v>347</v>
      </c>
      <c r="B10" s="9">
        <v>4</v>
      </c>
      <c r="C10" s="10" t="str">
        <f>Мл3с!J35</f>
        <v>Исмайлов Азат</v>
      </c>
      <c r="D10" s="7"/>
      <c r="E10" s="7"/>
      <c r="F10" s="7"/>
      <c r="G10" s="7"/>
      <c r="H10" s="7"/>
      <c r="I10" s="7"/>
    </row>
    <row r="11" spans="1:9" ht="18">
      <c r="A11" s="8" t="s">
        <v>348</v>
      </c>
      <c r="B11" s="9">
        <v>5</v>
      </c>
      <c r="C11" s="10" t="str">
        <f>Мл3с!J66</f>
        <v>Срумов Антон</v>
      </c>
      <c r="D11" s="7"/>
      <c r="E11" s="7"/>
      <c r="F11" s="7"/>
      <c r="G11" s="7"/>
      <c r="H11" s="7"/>
      <c r="I11" s="7"/>
    </row>
    <row r="12" spans="1:9" ht="18">
      <c r="A12" s="8" t="s">
        <v>349</v>
      </c>
      <c r="B12" s="9">
        <v>6</v>
      </c>
      <c r="C12" s="10" t="str">
        <f>Мл3с!J68</f>
        <v>Аббасов Рустамхон</v>
      </c>
      <c r="D12" s="7"/>
      <c r="E12" s="7"/>
      <c r="F12" s="7"/>
      <c r="G12" s="7"/>
      <c r="H12" s="7"/>
      <c r="I12" s="7"/>
    </row>
    <row r="13" spans="1:9" ht="18">
      <c r="A13" s="8" t="s">
        <v>350</v>
      </c>
      <c r="B13" s="9">
        <v>7</v>
      </c>
      <c r="C13" s="10" t="str">
        <f>Мл3с!J70</f>
        <v>Ратникова Наталья</v>
      </c>
      <c r="D13" s="7"/>
      <c r="E13" s="7"/>
      <c r="F13" s="7"/>
      <c r="G13" s="7"/>
      <c r="H13" s="7"/>
      <c r="I13" s="7"/>
    </row>
    <row r="14" spans="1:9" ht="18">
      <c r="A14" s="8" t="s">
        <v>293</v>
      </c>
      <c r="B14" s="9">
        <v>8</v>
      </c>
      <c r="C14" s="11" t="str">
        <f>Мл3с!J72</f>
        <v>Максютов Азат</v>
      </c>
      <c r="D14" s="7"/>
      <c r="E14" s="7"/>
      <c r="F14" s="7"/>
      <c r="G14" s="7"/>
      <c r="H14" s="7"/>
      <c r="I14" s="7"/>
    </row>
    <row r="15" spans="1:9" ht="18">
      <c r="A15" s="8" t="s">
        <v>351</v>
      </c>
      <c r="B15" s="9">
        <v>9</v>
      </c>
      <c r="C15" s="11" t="str">
        <f>Мл3с!D72</f>
        <v>Сафиуллин Азат</v>
      </c>
      <c r="D15" s="7"/>
      <c r="E15" s="7"/>
      <c r="F15" s="7"/>
      <c r="G15" s="7"/>
      <c r="H15" s="7"/>
      <c r="I15" s="7"/>
    </row>
    <row r="16" spans="1:9" ht="18">
      <c r="A16" s="8" t="s">
        <v>294</v>
      </c>
      <c r="B16" s="9">
        <v>10</v>
      </c>
      <c r="C16" s="11" t="str">
        <f>Мл3с!D75</f>
        <v>Зарецкий Максим</v>
      </c>
      <c r="D16" s="7"/>
      <c r="E16" s="7"/>
      <c r="F16" s="7"/>
      <c r="G16" s="7"/>
      <c r="H16" s="7"/>
      <c r="I16" s="7"/>
    </row>
    <row r="17" spans="1:9" ht="18">
      <c r="A17" s="8" t="s">
        <v>352</v>
      </c>
      <c r="B17" s="9">
        <v>11</v>
      </c>
      <c r="C17" s="11" t="str">
        <f>Мл3с!G70</f>
        <v>Рудаков Константин</v>
      </c>
      <c r="D17" s="7"/>
      <c r="E17" s="7"/>
      <c r="F17" s="7"/>
      <c r="G17" s="7"/>
      <c r="H17" s="7"/>
      <c r="I17" s="7"/>
    </row>
    <row r="18" spans="1:9" ht="18">
      <c r="A18" s="8" t="s">
        <v>296</v>
      </c>
      <c r="B18" s="9">
        <v>12</v>
      </c>
      <c r="C18" s="11" t="str">
        <f>Мл3с!G72</f>
        <v>Аристов Александр</v>
      </c>
      <c r="D18" s="7"/>
      <c r="E18" s="7"/>
      <c r="F18" s="7"/>
      <c r="G18" s="7"/>
      <c r="H18" s="7"/>
      <c r="I18" s="7"/>
    </row>
    <row r="19" spans="1:9" ht="18">
      <c r="A19" s="8" t="s">
        <v>297</v>
      </c>
      <c r="B19" s="9">
        <v>13</v>
      </c>
      <c r="C19" s="11" t="str">
        <f>Мл3с!H76</f>
        <v>Семенов Константин</v>
      </c>
      <c r="D19" s="7"/>
      <c r="E19" s="7"/>
      <c r="F19" s="7"/>
      <c r="G19" s="7"/>
      <c r="H19" s="7"/>
      <c r="I19" s="7"/>
    </row>
    <row r="20" spans="1:9" ht="18">
      <c r="A20" s="8" t="s">
        <v>298</v>
      </c>
      <c r="B20" s="9">
        <v>14</v>
      </c>
      <c r="C20" s="11" t="str">
        <f>Мл3с!H79</f>
        <v>Мазурин Александр</v>
      </c>
      <c r="D20" s="7"/>
      <c r="E20" s="7"/>
      <c r="F20" s="7"/>
      <c r="G20" s="7"/>
      <c r="H20" s="7"/>
      <c r="I20" s="7"/>
    </row>
    <row r="21" spans="1:9" ht="18">
      <c r="A21" s="8" t="s">
        <v>299</v>
      </c>
      <c r="B21" s="9">
        <v>15</v>
      </c>
      <c r="C21" s="11" t="str">
        <f>Мл3с!J74</f>
        <v>Зубайдуллин Артем</v>
      </c>
      <c r="D21" s="7"/>
      <c r="E21" s="7"/>
      <c r="F21" s="7"/>
      <c r="G21" s="7"/>
      <c r="H21" s="7"/>
      <c r="I21" s="7"/>
    </row>
    <row r="22" spans="1:9" ht="18">
      <c r="A22" s="8" t="s">
        <v>300</v>
      </c>
      <c r="B22" s="9">
        <v>16</v>
      </c>
      <c r="C22" s="11" t="str">
        <f>Мл3с!J76</f>
        <v>Буков Сергей</v>
      </c>
      <c r="D22" s="7"/>
      <c r="E22" s="7"/>
      <c r="F22" s="7"/>
      <c r="G22" s="7"/>
      <c r="H22" s="7"/>
      <c r="I22" s="7"/>
    </row>
    <row r="23" spans="1:9" ht="18">
      <c r="A23" s="8" t="s">
        <v>353</v>
      </c>
      <c r="B23" s="9">
        <v>17</v>
      </c>
      <c r="C23" s="11" t="str">
        <f>Мл3с!E84</f>
        <v>Сазонов Николай</v>
      </c>
      <c r="D23" s="7"/>
      <c r="E23" s="7"/>
      <c r="F23" s="7"/>
      <c r="G23" s="7"/>
      <c r="H23" s="7"/>
      <c r="I23" s="7"/>
    </row>
    <row r="24" spans="1:9" ht="18">
      <c r="A24" s="8" t="s">
        <v>335</v>
      </c>
      <c r="B24" s="9">
        <v>18</v>
      </c>
      <c r="C24" s="11" t="str">
        <f>Мл3с!E90</f>
        <v>Антонян Ваге</v>
      </c>
      <c r="D24" s="7"/>
      <c r="E24" s="7"/>
      <c r="F24" s="7"/>
      <c r="G24" s="7"/>
      <c r="H24" s="7"/>
      <c r="I24" s="7"/>
    </row>
    <row r="25" spans="1:9" ht="18">
      <c r="A25" s="8" t="s">
        <v>301</v>
      </c>
      <c r="B25" s="9">
        <v>19</v>
      </c>
      <c r="C25" s="11" t="str">
        <f>Мл3с!I82</f>
        <v>Шапошников Александр</v>
      </c>
      <c r="D25" s="7"/>
      <c r="E25" s="7"/>
      <c r="F25" s="7"/>
      <c r="G25" s="7"/>
      <c r="H25" s="7"/>
      <c r="I25" s="7"/>
    </row>
    <row r="26" spans="1:9" ht="18">
      <c r="A26" s="8" t="s">
        <v>337</v>
      </c>
      <c r="B26" s="9">
        <v>20</v>
      </c>
      <c r="C26" s="11" t="str">
        <f>Мл3с!I84</f>
        <v>Смирнов Андрей</v>
      </c>
      <c r="D26" s="7"/>
      <c r="E26" s="7"/>
      <c r="F26" s="7"/>
      <c r="G26" s="7"/>
      <c r="H26" s="7"/>
      <c r="I26" s="7"/>
    </row>
    <row r="27" spans="1:9" ht="18">
      <c r="A27" s="12" t="s">
        <v>354</v>
      </c>
      <c r="B27" s="9">
        <v>21</v>
      </c>
      <c r="C27" s="11" t="str">
        <f>Мл3с!I87</f>
        <v>Клементьев Роман</v>
      </c>
      <c r="D27" s="7"/>
      <c r="E27" s="7"/>
      <c r="F27" s="7"/>
      <c r="G27" s="7"/>
      <c r="H27" s="7"/>
      <c r="I27" s="7"/>
    </row>
    <row r="28" spans="1:9" ht="18">
      <c r="A28" s="8" t="s">
        <v>303</v>
      </c>
      <c r="B28" s="9">
        <v>22</v>
      </c>
      <c r="C28" s="11" t="str">
        <f>Мл3с!I90</f>
        <v>Горбунов Валентин</v>
      </c>
      <c r="D28" s="7"/>
      <c r="E28" s="7"/>
      <c r="F28" s="7"/>
      <c r="G28" s="7"/>
      <c r="H28" s="7"/>
      <c r="I28" s="7"/>
    </row>
    <row r="29" spans="1:9" ht="18">
      <c r="A29" s="8" t="s">
        <v>304</v>
      </c>
      <c r="B29" s="9">
        <v>23</v>
      </c>
      <c r="C29" s="11" t="str">
        <f>Мл4с!F6</f>
        <v>Шакуров Нафис</v>
      </c>
      <c r="D29" s="7"/>
      <c r="E29" s="7"/>
      <c r="F29" s="7"/>
      <c r="G29" s="7"/>
      <c r="H29" s="7"/>
      <c r="I29" s="7"/>
    </row>
    <row r="30" spans="1:9" ht="18">
      <c r="A30" s="8" t="s">
        <v>355</v>
      </c>
      <c r="B30" s="9">
        <v>24</v>
      </c>
      <c r="C30" s="11" t="str">
        <f>Мл4с!F8</f>
        <v>Лукьянов Роман</v>
      </c>
      <c r="D30" s="7"/>
      <c r="E30" s="7"/>
      <c r="F30" s="7"/>
      <c r="G30" s="7"/>
      <c r="H30" s="7"/>
      <c r="I30" s="7"/>
    </row>
    <row r="31" spans="1:9" ht="18">
      <c r="A31" s="8" t="s">
        <v>356</v>
      </c>
      <c r="B31" s="9">
        <v>25</v>
      </c>
      <c r="C31" s="11" t="str">
        <f>Мл4с!E12</f>
        <v>Федоров Игорь</v>
      </c>
      <c r="D31" s="7"/>
      <c r="E31" s="7"/>
      <c r="F31" s="7"/>
      <c r="G31" s="7"/>
      <c r="H31" s="7"/>
      <c r="I31" s="7"/>
    </row>
    <row r="32" spans="1:9" ht="18">
      <c r="A32" s="8" t="s">
        <v>309</v>
      </c>
      <c r="B32" s="9">
        <v>26</v>
      </c>
      <c r="C32" s="11" t="str">
        <f>Мл4с!E18</f>
        <v>Прокофьева Алена</v>
      </c>
      <c r="D32" s="7"/>
      <c r="E32" s="7"/>
      <c r="F32" s="7"/>
      <c r="G32" s="7"/>
      <c r="H32" s="7"/>
      <c r="I32" s="7"/>
    </row>
    <row r="33" spans="1:9" ht="18">
      <c r="A33" s="8" t="s">
        <v>357</v>
      </c>
      <c r="B33" s="9">
        <v>27</v>
      </c>
      <c r="C33" s="11" t="str">
        <f>Мл4с!I5</f>
        <v>Коврижников Максим</v>
      </c>
      <c r="D33" s="7"/>
      <c r="E33" s="7"/>
      <c r="F33" s="7"/>
      <c r="G33" s="7"/>
      <c r="H33" s="7"/>
      <c r="I33" s="7"/>
    </row>
    <row r="34" spans="1:9" ht="18">
      <c r="A34" s="8" t="s">
        <v>314</v>
      </c>
      <c r="B34" s="9">
        <v>28</v>
      </c>
      <c r="C34" s="11" t="str">
        <f>Мл4с!I7</f>
        <v>Сагитов Александр</v>
      </c>
      <c r="D34" s="7"/>
      <c r="E34" s="7"/>
      <c r="F34" s="7"/>
      <c r="G34" s="7"/>
      <c r="H34" s="7"/>
      <c r="I34" s="7"/>
    </row>
    <row r="35" spans="1:9" ht="18">
      <c r="A35" s="8" t="s">
        <v>358</v>
      </c>
      <c r="B35" s="9">
        <v>29</v>
      </c>
      <c r="C35" s="11" t="str">
        <f>Мл4с!J12</f>
        <v>Байрамалов Леонид</v>
      </c>
      <c r="D35" s="7"/>
      <c r="E35" s="7"/>
      <c r="F35" s="7"/>
      <c r="G35" s="7"/>
      <c r="H35" s="7"/>
      <c r="I35" s="7"/>
    </row>
    <row r="36" spans="1:9" ht="18">
      <c r="A36" s="8" t="s">
        <v>359</v>
      </c>
      <c r="B36" s="9">
        <v>30</v>
      </c>
      <c r="C36" s="11" t="str">
        <f>Мл4с!J15</f>
        <v>Хабиров Марс</v>
      </c>
      <c r="D36" s="7"/>
      <c r="E36" s="7"/>
      <c r="F36" s="7"/>
      <c r="G36" s="7"/>
      <c r="H36" s="7"/>
      <c r="I36" s="7"/>
    </row>
    <row r="37" spans="1:9" ht="18">
      <c r="A37" s="8" t="s">
        <v>360</v>
      </c>
      <c r="B37" s="9">
        <v>31</v>
      </c>
      <c r="C37" s="11" t="str">
        <f>Мл4с!H17</f>
        <v>Тодрамович Александр</v>
      </c>
      <c r="D37" s="7"/>
      <c r="E37" s="7"/>
      <c r="F37" s="7"/>
      <c r="G37" s="7"/>
      <c r="H37" s="7"/>
      <c r="I37" s="7"/>
    </row>
    <row r="38" spans="1:9" ht="18">
      <c r="A38" s="8" t="s">
        <v>361</v>
      </c>
      <c r="B38" s="9">
        <v>32</v>
      </c>
      <c r="C38" s="11" t="str">
        <f>Мл4с!H19</f>
        <v>Терехин Виктор</v>
      </c>
      <c r="D38" s="7"/>
      <c r="E38" s="7"/>
      <c r="F38" s="7"/>
      <c r="G38" s="7"/>
      <c r="H38" s="7"/>
      <c r="I38" s="7"/>
    </row>
    <row r="39" spans="1:9" ht="18">
      <c r="A39" s="8" t="s">
        <v>362</v>
      </c>
      <c r="B39" s="9">
        <v>33</v>
      </c>
      <c r="C39" s="11" t="str">
        <f>Мл4с!E35</f>
        <v>Шариков Сергей</v>
      </c>
      <c r="D39" s="7"/>
      <c r="E39" s="7"/>
      <c r="F39" s="7"/>
      <c r="G39" s="7"/>
      <c r="H39" s="7"/>
      <c r="I39" s="7"/>
    </row>
    <row r="40" spans="1:9" ht="18">
      <c r="A40" s="8" t="s">
        <v>363</v>
      </c>
      <c r="B40" s="9">
        <v>34</v>
      </c>
      <c r="C40" s="11" t="str">
        <f>Мл4с!E38</f>
        <v>Халимонов Евгений</v>
      </c>
      <c r="D40" s="7"/>
      <c r="E40" s="7"/>
      <c r="F40" s="7"/>
      <c r="G40" s="7"/>
      <c r="H40" s="7"/>
      <c r="I40" s="7"/>
    </row>
    <row r="41" spans="1:9" ht="18">
      <c r="A41" s="8" t="s">
        <v>324</v>
      </c>
      <c r="B41" s="9">
        <v>35</v>
      </c>
      <c r="C41" s="11" t="str">
        <f>Мл4с!J22</f>
        <v>Мазурин Викентий</v>
      </c>
      <c r="D41" s="7"/>
      <c r="E41" s="7"/>
      <c r="F41" s="7"/>
      <c r="G41" s="7"/>
      <c r="H41" s="7"/>
      <c r="I41" s="7"/>
    </row>
    <row r="42" spans="1:9" ht="18">
      <c r="A42" s="8" t="s">
        <v>364</v>
      </c>
      <c r="B42" s="9">
        <v>36</v>
      </c>
      <c r="C42" s="11" t="str">
        <f>Мл4с!J24</f>
        <v>Медведев Анатолий</v>
      </c>
      <c r="D42" s="7"/>
      <c r="E42" s="7"/>
      <c r="F42" s="7"/>
      <c r="G42" s="7"/>
      <c r="H42" s="7"/>
      <c r="I42" s="7"/>
    </row>
    <row r="43" spans="1:9" ht="18">
      <c r="A43" s="8" t="s">
        <v>365</v>
      </c>
      <c r="B43" s="9">
        <v>37</v>
      </c>
      <c r="C43" s="11" t="str">
        <f>Мл4с!J28</f>
        <v>Сабиров Дмитрий</v>
      </c>
      <c r="D43" s="7"/>
      <c r="E43" s="7"/>
      <c r="F43" s="7"/>
      <c r="G43" s="7"/>
      <c r="H43" s="7"/>
      <c r="I43" s="7"/>
    </row>
    <row r="44" spans="1:9" ht="18">
      <c r="A44" s="8" t="s">
        <v>119</v>
      </c>
      <c r="B44" s="9">
        <v>38</v>
      </c>
      <c r="C44" s="11">
        <f>Мл4с!J31</f>
        <v>0</v>
      </c>
      <c r="D44" s="7"/>
      <c r="E44" s="7"/>
      <c r="F44" s="7"/>
      <c r="G44" s="7"/>
      <c r="H44" s="7"/>
      <c r="I44" s="7"/>
    </row>
    <row r="45" spans="1:9" ht="18">
      <c r="A45" s="8" t="s">
        <v>119</v>
      </c>
      <c r="B45" s="9">
        <v>39</v>
      </c>
      <c r="C45" s="11">
        <f>Мл4с!H33</f>
        <v>0</v>
      </c>
      <c r="D45" s="7"/>
      <c r="E45" s="7"/>
      <c r="F45" s="7"/>
      <c r="G45" s="7"/>
      <c r="H45" s="7"/>
      <c r="I45" s="7"/>
    </row>
    <row r="46" spans="1:9" ht="18">
      <c r="A46" s="8" t="s">
        <v>119</v>
      </c>
      <c r="B46" s="9">
        <v>40</v>
      </c>
      <c r="C46" s="11">
        <f>Мл4с!H35</f>
        <v>0</v>
      </c>
      <c r="D46" s="7"/>
      <c r="E46" s="7"/>
      <c r="F46" s="7"/>
      <c r="G46" s="7"/>
      <c r="H46" s="7"/>
      <c r="I46" s="7"/>
    </row>
    <row r="47" spans="1:9" ht="18">
      <c r="A47" s="8" t="s">
        <v>119</v>
      </c>
      <c r="B47" s="9">
        <v>41</v>
      </c>
      <c r="C47" s="11">
        <f>Мл4с!J43</f>
        <v>0</v>
      </c>
      <c r="D47" s="7"/>
      <c r="E47" s="7"/>
      <c r="F47" s="7"/>
      <c r="G47" s="7"/>
      <c r="H47" s="7"/>
      <c r="I47" s="7"/>
    </row>
    <row r="48" spans="1:9" ht="18">
      <c r="A48" s="8" t="s">
        <v>119</v>
      </c>
      <c r="B48" s="9">
        <v>42</v>
      </c>
      <c r="C48" s="11">
        <f>Мл4с!J49</f>
        <v>0</v>
      </c>
      <c r="D48" s="7"/>
      <c r="E48" s="7"/>
      <c r="F48" s="7"/>
      <c r="G48" s="7"/>
      <c r="H48" s="7"/>
      <c r="I48" s="7"/>
    </row>
    <row r="49" spans="1:9" ht="18">
      <c r="A49" s="8" t="s">
        <v>119</v>
      </c>
      <c r="B49" s="9">
        <v>43</v>
      </c>
      <c r="C49" s="11">
        <f>Мл4с!J52</f>
        <v>0</v>
      </c>
      <c r="D49" s="7"/>
      <c r="E49" s="7"/>
      <c r="F49" s="7"/>
      <c r="G49" s="7"/>
      <c r="H49" s="7"/>
      <c r="I49" s="7"/>
    </row>
    <row r="50" spans="1:9" ht="18">
      <c r="A50" s="8" t="s">
        <v>119</v>
      </c>
      <c r="B50" s="9">
        <v>44</v>
      </c>
      <c r="C50" s="11">
        <f>Мл4с!J54</f>
        <v>0</v>
      </c>
      <c r="D50" s="7"/>
      <c r="E50" s="7"/>
      <c r="F50" s="7"/>
      <c r="G50" s="7"/>
      <c r="H50" s="7"/>
      <c r="I50" s="7"/>
    </row>
    <row r="51" spans="1:9" ht="18">
      <c r="A51" s="8" t="s">
        <v>119</v>
      </c>
      <c r="B51" s="9">
        <v>45</v>
      </c>
      <c r="C51" s="11">
        <f>Мл4с!G53</f>
        <v>0</v>
      </c>
      <c r="D51" s="7"/>
      <c r="E51" s="7"/>
      <c r="F51" s="7"/>
      <c r="G51" s="7"/>
      <c r="H51" s="7"/>
      <c r="I51" s="7"/>
    </row>
    <row r="52" spans="1:9" ht="18">
      <c r="A52" s="8" t="s">
        <v>119</v>
      </c>
      <c r="B52" s="9">
        <v>46</v>
      </c>
      <c r="C52" s="11">
        <f>Мл4с!G56</f>
        <v>0</v>
      </c>
      <c r="D52" s="7"/>
      <c r="E52" s="7"/>
      <c r="F52" s="7"/>
      <c r="G52" s="7"/>
      <c r="H52" s="7"/>
      <c r="I52" s="7"/>
    </row>
    <row r="53" spans="1:9" ht="18">
      <c r="A53" s="8" t="s">
        <v>119</v>
      </c>
      <c r="B53" s="9">
        <v>47</v>
      </c>
      <c r="C53" s="11">
        <f>Мл4с!J56</f>
        <v>0</v>
      </c>
      <c r="D53" s="7"/>
      <c r="E53" s="7"/>
      <c r="F53" s="7"/>
      <c r="G53" s="7"/>
      <c r="H53" s="7"/>
      <c r="I53" s="7"/>
    </row>
    <row r="54" spans="1:9" ht="18">
      <c r="A54" s="8" t="s">
        <v>119</v>
      </c>
      <c r="B54" s="9">
        <v>48</v>
      </c>
      <c r="C54" s="11">
        <f>Мл4с!J58</f>
        <v>0</v>
      </c>
      <c r="D54" s="7"/>
      <c r="E54" s="7"/>
      <c r="F54" s="7"/>
      <c r="G54" s="7"/>
      <c r="H54" s="7"/>
      <c r="I54" s="7"/>
    </row>
    <row r="55" spans="1:9" ht="18">
      <c r="A55" s="8" t="s">
        <v>119</v>
      </c>
      <c r="B55" s="9">
        <v>49</v>
      </c>
      <c r="C55" s="11">
        <f>Мл4с!E68</f>
        <v>0</v>
      </c>
      <c r="D55" s="7"/>
      <c r="E55" s="7"/>
      <c r="F55" s="7"/>
      <c r="G55" s="7"/>
      <c r="H55" s="7"/>
      <c r="I55" s="7"/>
    </row>
    <row r="56" spans="1:9" ht="18">
      <c r="A56" s="8" t="s">
        <v>119</v>
      </c>
      <c r="B56" s="9">
        <v>50</v>
      </c>
      <c r="C56" s="11">
        <f>Мл4с!E71</f>
        <v>0</v>
      </c>
      <c r="D56" s="7"/>
      <c r="E56" s="7"/>
      <c r="F56" s="7"/>
      <c r="G56" s="7"/>
      <c r="H56" s="7"/>
      <c r="I56" s="7"/>
    </row>
    <row r="57" spans="1:9" ht="18">
      <c r="A57" s="8" t="s">
        <v>119</v>
      </c>
      <c r="B57" s="9">
        <v>51</v>
      </c>
      <c r="C57" s="11">
        <f>Мл4с!G59</f>
        <v>0</v>
      </c>
      <c r="D57" s="7"/>
      <c r="E57" s="7"/>
      <c r="F57" s="7"/>
      <c r="G57" s="7"/>
      <c r="H57" s="7"/>
      <c r="I57" s="7"/>
    </row>
    <row r="58" spans="1:9" ht="18">
      <c r="A58" s="8" t="s">
        <v>119</v>
      </c>
      <c r="B58" s="9">
        <v>52</v>
      </c>
      <c r="C58" s="11">
        <f>Мл4с!G61</f>
        <v>0</v>
      </c>
      <c r="D58" s="7"/>
      <c r="E58" s="7"/>
      <c r="F58" s="7"/>
      <c r="G58" s="7"/>
      <c r="H58" s="7"/>
      <c r="I58" s="7"/>
    </row>
    <row r="59" spans="1:9" ht="18">
      <c r="A59" s="8" t="s">
        <v>119</v>
      </c>
      <c r="B59" s="9">
        <v>53</v>
      </c>
      <c r="C59" s="11">
        <f>Мл4с!J67</f>
        <v>0</v>
      </c>
      <c r="D59" s="7"/>
      <c r="E59" s="7"/>
      <c r="F59" s="7"/>
      <c r="G59" s="7"/>
      <c r="H59" s="7"/>
      <c r="I59" s="7"/>
    </row>
    <row r="60" spans="1:9" ht="18">
      <c r="A60" s="8" t="s">
        <v>119</v>
      </c>
      <c r="B60" s="9">
        <v>54</v>
      </c>
      <c r="C60" s="11">
        <f>Мл4с!J70</f>
        <v>0</v>
      </c>
      <c r="D60" s="7"/>
      <c r="E60" s="7"/>
      <c r="F60" s="7"/>
      <c r="G60" s="7"/>
      <c r="H60" s="7"/>
      <c r="I60" s="7"/>
    </row>
    <row r="61" spans="1:9" ht="18">
      <c r="A61" s="8" t="s">
        <v>119</v>
      </c>
      <c r="B61" s="9">
        <v>55</v>
      </c>
      <c r="C61" s="11">
        <f>Мл4с!F86</f>
        <v>0</v>
      </c>
      <c r="D61" s="7"/>
      <c r="E61" s="7"/>
      <c r="F61" s="7"/>
      <c r="G61" s="7"/>
      <c r="H61" s="7"/>
      <c r="I61" s="7"/>
    </row>
    <row r="62" spans="1:9" ht="18">
      <c r="A62" s="8" t="s">
        <v>119</v>
      </c>
      <c r="B62" s="9">
        <v>56</v>
      </c>
      <c r="C62" s="11">
        <f>Мл4с!F88</f>
        <v>0</v>
      </c>
      <c r="D62" s="7"/>
      <c r="E62" s="7"/>
      <c r="F62" s="7"/>
      <c r="G62" s="7"/>
      <c r="H62" s="7"/>
      <c r="I62" s="7"/>
    </row>
    <row r="63" spans="1:9" ht="18">
      <c r="A63" s="8" t="s">
        <v>119</v>
      </c>
      <c r="B63" s="9">
        <v>57</v>
      </c>
      <c r="C63" s="11">
        <f>Мл4с!J78</f>
        <v>0</v>
      </c>
      <c r="D63" s="7"/>
      <c r="E63" s="7"/>
      <c r="F63" s="7"/>
      <c r="G63" s="7"/>
      <c r="H63" s="7"/>
      <c r="I63" s="7"/>
    </row>
    <row r="64" spans="1:9" ht="18">
      <c r="A64" s="8" t="s">
        <v>119</v>
      </c>
      <c r="B64" s="9">
        <v>58</v>
      </c>
      <c r="C64" s="11">
        <f>Мл4с!J84</f>
        <v>0</v>
      </c>
      <c r="D64" s="7"/>
      <c r="E64" s="7"/>
      <c r="F64" s="7"/>
      <c r="G64" s="7"/>
      <c r="H64" s="7"/>
      <c r="I64" s="7"/>
    </row>
    <row r="65" spans="1:9" ht="18">
      <c r="A65" s="8" t="s">
        <v>119</v>
      </c>
      <c r="B65" s="9">
        <v>59</v>
      </c>
      <c r="C65" s="11">
        <f>Мл4с!J88</f>
        <v>0</v>
      </c>
      <c r="D65" s="7"/>
      <c r="E65" s="7"/>
      <c r="F65" s="7"/>
      <c r="G65" s="7"/>
      <c r="H65" s="7"/>
      <c r="I65" s="7"/>
    </row>
    <row r="66" spans="1:9" ht="18">
      <c r="A66" s="8" t="s">
        <v>119</v>
      </c>
      <c r="B66" s="9">
        <v>60</v>
      </c>
      <c r="C66" s="11">
        <f>Мл4с!J90</f>
        <v>0</v>
      </c>
      <c r="D66" s="7"/>
      <c r="E66" s="7"/>
      <c r="F66" s="7"/>
      <c r="G66" s="7"/>
      <c r="H66" s="7"/>
      <c r="I66" s="7"/>
    </row>
    <row r="67" spans="1:9" ht="18">
      <c r="A67" s="8" t="s">
        <v>119</v>
      </c>
      <c r="B67" s="9">
        <v>61</v>
      </c>
      <c r="C67" s="11">
        <f>Мл4с!D89</f>
        <v>0</v>
      </c>
      <c r="D67" s="7"/>
      <c r="E67" s="7"/>
      <c r="F67" s="7"/>
      <c r="G67" s="7"/>
      <c r="H67" s="7"/>
      <c r="I67" s="7"/>
    </row>
    <row r="68" spans="1:9" ht="18">
      <c r="A68" s="8" t="s">
        <v>119</v>
      </c>
      <c r="B68" s="9">
        <v>62</v>
      </c>
      <c r="C68" s="11">
        <f>Мл4с!D92</f>
        <v>0</v>
      </c>
      <c r="D68" s="7"/>
      <c r="E68" s="7"/>
      <c r="F68" s="7"/>
      <c r="G68" s="7"/>
      <c r="H68" s="7"/>
      <c r="I68" s="7"/>
    </row>
    <row r="69" spans="1:9" ht="18">
      <c r="A69" s="8" t="s">
        <v>119</v>
      </c>
      <c r="B69" s="9">
        <v>63</v>
      </c>
      <c r="C69" s="11">
        <f>Мл4с!G92</f>
        <v>0</v>
      </c>
      <c r="D69" s="7"/>
      <c r="E69" s="7"/>
      <c r="F69" s="7"/>
      <c r="G69" s="7"/>
      <c r="H69" s="7"/>
      <c r="I69" s="7"/>
    </row>
    <row r="70" spans="1:9" ht="18">
      <c r="A70" s="8" t="s">
        <v>119</v>
      </c>
      <c r="B70" s="9">
        <v>64</v>
      </c>
      <c r="C70" s="11" t="str">
        <f>Мл4с!G94</f>
        <v>_</v>
      </c>
      <c r="D70" s="7"/>
      <c r="E70" s="7"/>
      <c r="F70" s="7"/>
      <c r="G70" s="7"/>
      <c r="H70" s="7"/>
      <c r="I70" s="7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AM278"/>
  <sheetViews>
    <sheetView view="pageBreakPreview" zoomScaleSheetLayoutView="100" workbookViewId="0" topLeftCell="A1">
      <selection activeCell="J6" sqref="J6"/>
    </sheetView>
  </sheetViews>
  <sheetFormatPr defaultColWidth="9.00390625" defaultRowHeight="6" customHeight="1"/>
  <cols>
    <col min="1" max="1" width="6.00390625" style="14" customWidth="1"/>
    <col min="2" max="2" width="18.875" style="14" customWidth="1"/>
    <col min="3" max="6" width="16.75390625" style="14" customWidth="1"/>
    <col min="7" max="9" width="6.75390625" style="14" customWidth="1"/>
    <col min="10" max="10" width="5.75390625" style="13" customWidth="1"/>
    <col min="11" max="11" width="1.75390625" style="13" customWidth="1"/>
    <col min="12" max="39" width="9.125" style="13" customWidth="1"/>
    <col min="40" max="16384" width="9.125" style="14" customWidth="1"/>
  </cols>
  <sheetData>
    <row r="1" spans="1:10" ht="13.5" customHeight="1">
      <c r="A1" s="80" t="str">
        <f>СпОл!A1</f>
        <v>Кубок Республики Башкортостан 2013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3.5" customHeight="1">
      <c r="A2" s="81" t="str">
        <f>СпОл!A2</f>
        <v>Общая лига 40-го Этапа Бадретдинов 50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3.5" customHeight="1">
      <c r="A3" s="82">
        <f>СпОл!A3</f>
        <v>41560</v>
      </c>
      <c r="B3" s="82"/>
      <c r="C3" s="82"/>
      <c r="D3" s="82"/>
      <c r="E3" s="82"/>
      <c r="F3" s="82"/>
      <c r="G3" s="82"/>
      <c r="H3" s="82"/>
      <c r="I3" s="82"/>
      <c r="J3" s="82"/>
    </row>
    <row r="4" spans="1:39" ht="14.25" customHeight="1">
      <c r="A4" s="16">
        <v>1</v>
      </c>
      <c r="B4" s="17" t="str">
        <f>СпОл!A7</f>
        <v>Семенов Константин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2:39" ht="14.25" customHeight="1">
      <c r="B5" s="19">
        <v>1</v>
      </c>
      <c r="C5" s="20" t="s">
        <v>293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1:39" ht="14.25" customHeight="1">
      <c r="A6" s="16">
        <v>128</v>
      </c>
      <c r="B6" s="21" t="str">
        <f>СпОл!A134</f>
        <v>_</v>
      </c>
      <c r="C6" s="22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</row>
    <row r="7" spans="3:39" ht="14.25" customHeight="1">
      <c r="C7" s="19">
        <v>65</v>
      </c>
      <c r="D7" s="20" t="s">
        <v>293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</row>
    <row r="8" spans="1:39" ht="14.25" customHeight="1">
      <c r="A8" s="16">
        <v>65</v>
      </c>
      <c r="B8" s="17" t="str">
        <f>СпОл!A71</f>
        <v>Круподёров Даниил</v>
      </c>
      <c r="C8" s="22"/>
      <c r="D8" s="22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pans="2:39" ht="14.25" customHeight="1">
      <c r="B9" s="19">
        <v>2</v>
      </c>
      <c r="C9" s="23" t="s">
        <v>17</v>
      </c>
      <c r="D9" s="2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1:39" ht="14.25" customHeight="1">
      <c r="A10" s="16">
        <v>64</v>
      </c>
      <c r="B10" s="21" t="str">
        <f>СпОл!A70</f>
        <v>Макаров Егор</v>
      </c>
      <c r="D10" s="22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4:39" ht="14.25" customHeight="1">
      <c r="D11" s="19">
        <v>97</v>
      </c>
      <c r="E11" s="20" t="s">
        <v>293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39" ht="14.25" customHeight="1">
      <c r="A12" s="16">
        <v>33</v>
      </c>
      <c r="B12" s="17" t="str">
        <f>СпОл!A39</f>
        <v>Тагиров Сайфулла</v>
      </c>
      <c r="D12" s="22"/>
      <c r="E12" s="22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2:39" ht="14.25" customHeight="1">
      <c r="B13" s="19">
        <v>3</v>
      </c>
      <c r="C13" s="20" t="s">
        <v>256</v>
      </c>
      <c r="D13" s="22"/>
      <c r="E13" s="22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14.25" customHeight="1">
      <c r="A14" s="16">
        <f>129-33</f>
        <v>96</v>
      </c>
      <c r="B14" s="21" t="str">
        <f>СпОл!A102</f>
        <v>_</v>
      </c>
      <c r="C14" s="22"/>
      <c r="D14" s="22"/>
      <c r="E14" s="22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3:39" ht="14.25" customHeight="1">
      <c r="C15" s="19">
        <v>66</v>
      </c>
      <c r="D15" s="23" t="s">
        <v>253</v>
      </c>
      <c r="E15" s="22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14.25" customHeight="1">
      <c r="A16" s="16">
        <v>97</v>
      </c>
      <c r="B16" s="17" t="str">
        <f>СпОл!A103</f>
        <v>_</v>
      </c>
      <c r="C16" s="22"/>
      <c r="E16" s="22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2:39" ht="14.25" customHeight="1">
      <c r="B17" s="19">
        <v>4</v>
      </c>
      <c r="C17" s="23" t="s">
        <v>253</v>
      </c>
      <c r="E17" s="22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14.25" customHeight="1">
      <c r="A18" s="16">
        <v>32</v>
      </c>
      <c r="B18" s="21" t="str">
        <f>СпОл!A38</f>
        <v>Аминева Элина</v>
      </c>
      <c r="E18" s="22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5:39" ht="14.25" customHeight="1">
      <c r="E19" s="19">
        <v>113</v>
      </c>
      <c r="F19" s="20" t="s">
        <v>293</v>
      </c>
      <c r="G19" s="24"/>
      <c r="H19" s="24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14.25" customHeight="1">
      <c r="A20" s="16">
        <v>17</v>
      </c>
      <c r="B20" s="17" t="str">
        <f>СпОл!A23</f>
        <v>Грубов Виталий</v>
      </c>
      <c r="E20" s="22"/>
      <c r="F20" s="22"/>
      <c r="G20" s="24"/>
      <c r="H20" s="24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2:39" ht="14.25" customHeight="1">
      <c r="B21" s="19">
        <v>5</v>
      </c>
      <c r="C21" s="20" t="s">
        <v>308</v>
      </c>
      <c r="E21" s="22"/>
      <c r="F21" s="22"/>
      <c r="G21" s="24"/>
      <c r="H21" s="24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14.25" customHeight="1">
      <c r="A22" s="16">
        <v>112</v>
      </c>
      <c r="B22" s="21" t="str">
        <f>СпОл!A118</f>
        <v>_</v>
      </c>
      <c r="C22" s="22"/>
      <c r="E22" s="22"/>
      <c r="F22" s="22"/>
      <c r="G22" s="24"/>
      <c r="H22" s="24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3:39" ht="14.25" customHeight="1">
      <c r="C23" s="19">
        <v>67</v>
      </c>
      <c r="D23" s="20" t="s">
        <v>308</v>
      </c>
      <c r="E23" s="22"/>
      <c r="F23" s="22"/>
      <c r="G23" s="24"/>
      <c r="H23" s="24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14.25" customHeight="1">
      <c r="A24" s="16">
        <f>129-48</f>
        <v>81</v>
      </c>
      <c r="B24" s="17" t="str">
        <f>СпОл!A87</f>
        <v>Гашникова Виктория</v>
      </c>
      <c r="C24" s="22"/>
      <c r="D24" s="22"/>
      <c r="E24" s="22"/>
      <c r="F24" s="22"/>
      <c r="G24" s="24"/>
      <c r="H24" s="24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2:39" ht="14.25" customHeight="1">
      <c r="B25" s="19">
        <v>6</v>
      </c>
      <c r="C25" s="23" t="s">
        <v>287</v>
      </c>
      <c r="D25" s="22"/>
      <c r="E25" s="22"/>
      <c r="F25" s="22"/>
      <c r="G25" s="24"/>
      <c r="H25" s="24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14.25" customHeight="1">
      <c r="A26" s="16">
        <v>48</v>
      </c>
      <c r="B26" s="21" t="str">
        <f>СпОл!A54</f>
        <v>Горбунов Никита</v>
      </c>
      <c r="D26" s="22"/>
      <c r="E26" s="22"/>
      <c r="F26" s="22"/>
      <c r="G26" s="24"/>
      <c r="H26" s="24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4:39" ht="14.25" customHeight="1">
      <c r="D27" s="19">
        <v>98</v>
      </c>
      <c r="E27" s="23" t="s">
        <v>308</v>
      </c>
      <c r="F27" s="22"/>
      <c r="G27" s="24"/>
      <c r="H27" s="24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14.25" customHeight="1">
      <c r="A28" s="16">
        <v>49</v>
      </c>
      <c r="B28" s="17" t="str">
        <f>СпОл!A55</f>
        <v>Миксонов Эренбург</v>
      </c>
      <c r="D28" s="22"/>
      <c r="F28" s="22"/>
      <c r="G28" s="24"/>
      <c r="H28" s="24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2:39" ht="14.25" customHeight="1">
      <c r="B29" s="19">
        <v>7</v>
      </c>
      <c r="C29" s="20" t="s">
        <v>134</v>
      </c>
      <c r="D29" s="22"/>
      <c r="F29" s="22"/>
      <c r="G29" s="24"/>
      <c r="H29" s="24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14.25" customHeight="1">
      <c r="A30" s="16">
        <v>80</v>
      </c>
      <c r="B30" s="21" t="str">
        <f>СпОл!A86</f>
        <v>Архапчева Мария</v>
      </c>
      <c r="C30" s="22"/>
      <c r="D30" s="22"/>
      <c r="F30" s="22"/>
      <c r="G30" s="24"/>
      <c r="H30" s="24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3:39" ht="14.25" customHeight="1">
      <c r="C31" s="19">
        <v>68</v>
      </c>
      <c r="D31" s="23" t="s">
        <v>244</v>
      </c>
      <c r="F31" s="22"/>
      <c r="G31" s="24"/>
      <c r="H31" s="24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14.25" customHeight="1">
      <c r="A32" s="16">
        <v>113</v>
      </c>
      <c r="B32" s="17" t="str">
        <f>СпОл!A119</f>
        <v>_</v>
      </c>
      <c r="C32" s="22"/>
      <c r="F32" s="22"/>
      <c r="G32" s="24"/>
      <c r="H32" s="24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</row>
    <row r="33" spans="2:39" ht="14.25" customHeight="1">
      <c r="B33" s="19">
        <v>8</v>
      </c>
      <c r="C33" s="23" t="s">
        <v>244</v>
      </c>
      <c r="F33" s="22"/>
      <c r="G33" s="24"/>
      <c r="H33" s="24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14.25" customHeight="1">
      <c r="A34" s="16">
        <v>16</v>
      </c>
      <c r="B34" s="21" t="str">
        <f>СпОл!A22</f>
        <v>Мызников Сергей</v>
      </c>
      <c r="F34" s="22"/>
      <c r="G34" s="24"/>
      <c r="H34" s="24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</row>
    <row r="35" spans="6:39" ht="14.25" customHeight="1">
      <c r="F35" s="19">
        <v>121</v>
      </c>
      <c r="G35" s="25" t="s">
        <v>293</v>
      </c>
      <c r="H35" s="20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ht="14.25" customHeight="1">
      <c r="A36" s="16">
        <v>9</v>
      </c>
      <c r="B36" s="17" t="str">
        <f>СпОл!A15</f>
        <v>Мазурин Александр</v>
      </c>
      <c r="F36" s="22"/>
      <c r="G36" s="24"/>
      <c r="H36" s="24"/>
      <c r="I36" s="22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2:39" ht="14.25" customHeight="1">
      <c r="B37" s="19">
        <v>9</v>
      </c>
      <c r="C37" s="20" t="s">
        <v>301</v>
      </c>
      <c r="F37" s="22"/>
      <c r="G37" s="24"/>
      <c r="H37" s="24"/>
      <c r="I37" s="22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ht="14.25" customHeight="1">
      <c r="A38" s="16">
        <v>120</v>
      </c>
      <c r="B38" s="21" t="str">
        <f>СпОл!A126</f>
        <v>_</v>
      </c>
      <c r="C38" s="22"/>
      <c r="F38" s="22"/>
      <c r="G38" s="24"/>
      <c r="H38" s="24"/>
      <c r="I38" s="22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39" spans="3:39" ht="14.25" customHeight="1">
      <c r="C39" s="19">
        <v>69</v>
      </c>
      <c r="D39" s="20" t="s">
        <v>301</v>
      </c>
      <c r="F39" s="22"/>
      <c r="G39" s="24"/>
      <c r="H39" s="24"/>
      <c r="I39" s="22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ht="14.25" customHeight="1">
      <c r="A40" s="16">
        <f>129-56</f>
        <v>73</v>
      </c>
      <c r="B40" s="17" t="str">
        <f>СпОл!A79</f>
        <v>Матвеев Алексей</v>
      </c>
      <c r="C40" s="22"/>
      <c r="D40" s="22"/>
      <c r="F40" s="22"/>
      <c r="G40" s="24"/>
      <c r="H40" s="24"/>
      <c r="I40" s="22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</row>
    <row r="41" spans="2:39" ht="14.25" customHeight="1">
      <c r="B41" s="19">
        <v>10</v>
      </c>
      <c r="C41" s="23" t="s">
        <v>329</v>
      </c>
      <c r="D41" s="22"/>
      <c r="F41" s="22"/>
      <c r="G41" s="24"/>
      <c r="H41" s="24"/>
      <c r="I41" s="22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1:39" ht="14.25" customHeight="1">
      <c r="A42" s="16">
        <v>56</v>
      </c>
      <c r="B42" s="21" t="str">
        <f>СпОл!A62</f>
        <v>Арсланова Ильвина</v>
      </c>
      <c r="D42" s="22"/>
      <c r="F42" s="22"/>
      <c r="G42" s="24"/>
      <c r="H42" s="24"/>
      <c r="I42" s="22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4:39" ht="14.25" customHeight="1">
      <c r="D43" s="19">
        <v>99</v>
      </c>
      <c r="E43" s="20" t="s">
        <v>301</v>
      </c>
      <c r="F43" s="22"/>
      <c r="G43" s="24"/>
      <c r="H43" s="24"/>
      <c r="I43" s="22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39" ht="14.25" customHeight="1">
      <c r="A44" s="16">
        <v>41</v>
      </c>
      <c r="B44" s="17" t="str">
        <f>СпОл!A47</f>
        <v>Мухутдинов Динар</v>
      </c>
      <c r="D44" s="22"/>
      <c r="E44" s="22"/>
      <c r="F44" s="22"/>
      <c r="G44" s="24"/>
      <c r="H44" s="24"/>
      <c r="I44" s="22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</row>
    <row r="45" spans="2:39" ht="14.25" customHeight="1">
      <c r="B45" s="19">
        <v>11</v>
      </c>
      <c r="C45" s="20" t="s">
        <v>275</v>
      </c>
      <c r="D45" s="22"/>
      <c r="E45" s="22"/>
      <c r="F45" s="22"/>
      <c r="G45" s="24"/>
      <c r="H45" s="24"/>
      <c r="I45" s="22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 ht="14.25" customHeight="1">
      <c r="A46" s="16">
        <f>129-41</f>
        <v>88</v>
      </c>
      <c r="B46" s="21" t="str">
        <f>СпОл!A94</f>
        <v>_</v>
      </c>
      <c r="C46" s="22"/>
      <c r="D46" s="22"/>
      <c r="E46" s="22"/>
      <c r="F46" s="22"/>
      <c r="G46" s="24"/>
      <c r="H46" s="24"/>
      <c r="I46" s="22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</row>
    <row r="47" spans="3:39" ht="14.25" customHeight="1">
      <c r="C47" s="19">
        <v>70</v>
      </c>
      <c r="D47" s="23" t="s">
        <v>315</v>
      </c>
      <c r="E47" s="22"/>
      <c r="F47" s="22"/>
      <c r="G47" s="24"/>
      <c r="H47" s="24"/>
      <c r="I47" s="22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ht="14.25" customHeight="1">
      <c r="A48" s="16">
        <v>105</v>
      </c>
      <c r="B48" s="17" t="str">
        <f>СпОл!A111</f>
        <v>_</v>
      </c>
      <c r="C48" s="22"/>
      <c r="E48" s="22"/>
      <c r="F48" s="22"/>
      <c r="G48" s="24"/>
      <c r="H48" s="24"/>
      <c r="I48" s="22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</row>
    <row r="49" spans="2:39" ht="14.25" customHeight="1">
      <c r="B49" s="19">
        <v>12</v>
      </c>
      <c r="C49" s="23" t="s">
        <v>315</v>
      </c>
      <c r="E49" s="22"/>
      <c r="F49" s="22"/>
      <c r="G49" s="24"/>
      <c r="H49" s="24"/>
      <c r="I49" s="22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ht="14.25" customHeight="1">
      <c r="A50" s="16">
        <v>24</v>
      </c>
      <c r="B50" s="21" t="str">
        <f>СпОл!A30</f>
        <v>Сайфуллина Азалия</v>
      </c>
      <c r="E50" s="22"/>
      <c r="F50" s="22"/>
      <c r="G50" s="24"/>
      <c r="H50" s="24"/>
      <c r="I50" s="22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</row>
    <row r="51" spans="5:39" ht="14.25" customHeight="1">
      <c r="E51" s="19">
        <v>114</v>
      </c>
      <c r="F51" s="23" t="s">
        <v>301</v>
      </c>
      <c r="G51" s="24"/>
      <c r="H51" s="24"/>
      <c r="I51" s="22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 ht="14.25" customHeight="1">
      <c r="A52" s="16">
        <v>25</v>
      </c>
      <c r="B52" s="17" t="str">
        <f>СпОл!A31</f>
        <v>Гайнуллин Айтуган</v>
      </c>
      <c r="E52" s="22"/>
      <c r="I52" s="22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</row>
    <row r="53" spans="2:39" ht="14.25" customHeight="1">
      <c r="B53" s="19">
        <v>13</v>
      </c>
      <c r="C53" s="20" t="s">
        <v>247</v>
      </c>
      <c r="E53" s="22"/>
      <c r="I53" s="22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 ht="14.25" customHeight="1">
      <c r="A54" s="16">
        <v>104</v>
      </c>
      <c r="B54" s="21" t="str">
        <f>СпОл!A110</f>
        <v>_</v>
      </c>
      <c r="C54" s="22"/>
      <c r="E54" s="22"/>
      <c r="I54" s="22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</row>
    <row r="55" spans="3:39" ht="14.25" customHeight="1">
      <c r="C55" s="19">
        <v>71</v>
      </c>
      <c r="D55" s="20" t="s">
        <v>247</v>
      </c>
      <c r="E55" s="22"/>
      <c r="I55" s="22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ht="14.25" customHeight="1">
      <c r="A56" s="16">
        <v>89</v>
      </c>
      <c r="B56" s="17" t="str">
        <f>СпОл!A95</f>
        <v>_</v>
      </c>
      <c r="C56" s="22"/>
      <c r="D56" s="22"/>
      <c r="E56" s="22"/>
      <c r="I56" s="22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</row>
    <row r="57" spans="2:39" ht="14.25" customHeight="1">
      <c r="B57" s="19">
        <v>14</v>
      </c>
      <c r="C57" s="23" t="s">
        <v>272</v>
      </c>
      <c r="D57" s="22"/>
      <c r="E57" s="22"/>
      <c r="I57" s="22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 ht="14.25" customHeight="1">
      <c r="A58" s="16">
        <v>40</v>
      </c>
      <c r="B58" s="21" t="str">
        <f>СпОл!A46</f>
        <v>Емельянов Александр</v>
      </c>
      <c r="D58" s="22"/>
      <c r="E58" s="22"/>
      <c r="I58" s="22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</row>
    <row r="59" spans="4:39" ht="14.25" customHeight="1">
      <c r="D59" s="19">
        <v>100</v>
      </c>
      <c r="E59" s="23" t="s">
        <v>300</v>
      </c>
      <c r="I59" s="22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</row>
    <row r="60" spans="1:39" ht="14.25" customHeight="1">
      <c r="A60" s="16">
        <v>57</v>
      </c>
      <c r="B60" s="17" t="str">
        <f>СпОл!A63</f>
        <v>Мазитов Динар</v>
      </c>
      <c r="D60" s="22"/>
      <c r="I60" s="22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2:39" ht="14.25" customHeight="1">
      <c r="B61" s="19">
        <v>15</v>
      </c>
      <c r="C61" s="20" t="s">
        <v>170</v>
      </c>
      <c r="D61" s="22"/>
      <c r="I61" s="22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</row>
    <row r="62" spans="1:39" ht="14.25" customHeight="1">
      <c r="A62" s="16">
        <f>129-57</f>
        <v>72</v>
      </c>
      <c r="B62" s="21" t="str">
        <f>СпОл!A78</f>
        <v>Серов Данил</v>
      </c>
      <c r="C62" s="22"/>
      <c r="D62" s="22"/>
      <c r="I62" s="22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</row>
    <row r="63" spans="3:39" ht="14.25" customHeight="1">
      <c r="C63" s="19">
        <v>72</v>
      </c>
      <c r="D63" s="23" t="s">
        <v>300</v>
      </c>
      <c r="I63" s="22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1:39" ht="14.25" customHeight="1">
      <c r="A64" s="16">
        <v>121</v>
      </c>
      <c r="B64" s="17" t="str">
        <f>СпОл!A127</f>
        <v>_</v>
      </c>
      <c r="C64" s="22"/>
      <c r="I64" s="22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</row>
    <row r="65" spans="2:39" ht="14.25" customHeight="1">
      <c r="B65" s="19">
        <v>16</v>
      </c>
      <c r="C65" s="23" t="s">
        <v>300</v>
      </c>
      <c r="I65" s="22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</row>
    <row r="66" spans="1:39" ht="14.25" customHeight="1">
      <c r="A66" s="16">
        <v>8</v>
      </c>
      <c r="B66" s="21" t="str">
        <f>СпОл!A14</f>
        <v>Рудаков Константин</v>
      </c>
      <c r="I66" s="22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</row>
    <row r="67" spans="1:10" ht="13.5" customHeight="1">
      <c r="A67" s="80" t="str">
        <f>СпОл!A1</f>
        <v>Кубок Республики Башкортостан 2013</v>
      </c>
      <c r="B67" s="80"/>
      <c r="C67" s="80"/>
      <c r="D67" s="80"/>
      <c r="E67" s="80"/>
      <c r="F67" s="80"/>
      <c r="G67" s="80"/>
      <c r="H67" s="80"/>
      <c r="I67" s="80"/>
      <c r="J67" s="80"/>
    </row>
    <row r="68" spans="1:10" ht="13.5" customHeight="1">
      <c r="A68" s="81" t="str">
        <f>СпОл!A2</f>
        <v>Общая лига 40-го Этапа Бадретдинов 50</v>
      </c>
      <c r="B68" s="81"/>
      <c r="C68" s="81"/>
      <c r="D68" s="81"/>
      <c r="E68" s="81"/>
      <c r="F68" s="81"/>
      <c r="G68" s="81"/>
      <c r="H68" s="81"/>
      <c r="I68" s="81"/>
      <c r="J68" s="81"/>
    </row>
    <row r="69" spans="1:10" ht="13.5" customHeight="1">
      <c r="A69" s="82">
        <f>СпОл!A3</f>
        <v>41560</v>
      </c>
      <c r="B69" s="82"/>
      <c r="C69" s="82"/>
      <c r="D69" s="82"/>
      <c r="E69" s="82"/>
      <c r="F69" s="82"/>
      <c r="G69" s="82"/>
      <c r="H69" s="82"/>
      <c r="I69" s="82"/>
      <c r="J69" s="82"/>
    </row>
    <row r="70" spans="1:39" ht="14.25" customHeight="1">
      <c r="A70" s="16">
        <v>5</v>
      </c>
      <c r="B70" s="17" t="str">
        <f>СпОл!A11</f>
        <v>Сагитов Александр</v>
      </c>
      <c r="F70" s="26"/>
      <c r="G70" s="26"/>
      <c r="H70" s="26"/>
      <c r="I70" s="22"/>
      <c r="J70" s="18" t="s">
        <v>120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</row>
    <row r="71" spans="2:39" ht="14.25" customHeight="1">
      <c r="B71" s="19">
        <v>17</v>
      </c>
      <c r="C71" s="20" t="s">
        <v>297</v>
      </c>
      <c r="I71" s="22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</row>
    <row r="72" spans="1:39" ht="14.25" customHeight="1">
      <c r="A72" s="16">
        <v>124</v>
      </c>
      <c r="B72" s="21" t="str">
        <f>СпОл!A130</f>
        <v>_</v>
      </c>
      <c r="C72" s="22"/>
      <c r="I72" s="22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</row>
    <row r="73" spans="3:39" ht="14.25" customHeight="1">
      <c r="C73" s="19">
        <v>73</v>
      </c>
      <c r="D73" s="20" t="s">
        <v>332</v>
      </c>
      <c r="F73" s="27"/>
      <c r="G73" s="28"/>
      <c r="H73" s="28"/>
      <c r="I73" s="29" t="s">
        <v>296</v>
      </c>
      <c r="J73" s="30">
        <v>125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</row>
    <row r="74" spans="1:39" ht="14.25" customHeight="1">
      <c r="A74" s="16">
        <v>69</v>
      </c>
      <c r="B74" s="17" t="str">
        <f>СпОл!A75</f>
        <v>Искаров Руслан</v>
      </c>
      <c r="C74" s="22"/>
      <c r="D74" s="22"/>
      <c r="F74" s="31"/>
      <c r="G74" s="26"/>
      <c r="H74" s="26"/>
      <c r="I74" s="19"/>
      <c r="J74" s="32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39" ht="14.25" customHeight="1">
      <c r="B75" s="19">
        <v>18</v>
      </c>
      <c r="C75" s="23" t="s">
        <v>332</v>
      </c>
      <c r="D75" s="22"/>
      <c r="I75" s="22"/>
      <c r="J75" s="33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1:39" ht="14.25" customHeight="1">
      <c r="A76" s="16">
        <v>60</v>
      </c>
      <c r="B76" s="21" t="str">
        <f>СпОл!A66</f>
        <v>Гарифуллина Эльмира</v>
      </c>
      <c r="D76" s="22"/>
      <c r="I76" s="22"/>
      <c r="J76" s="33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</row>
    <row r="77" spans="4:39" ht="14.25" customHeight="1">
      <c r="D77" s="19">
        <v>101</v>
      </c>
      <c r="E77" s="20" t="s">
        <v>267</v>
      </c>
      <c r="I77" s="22"/>
      <c r="J77" s="33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</row>
    <row r="78" spans="1:39" ht="14.25" customHeight="1">
      <c r="A78" s="16">
        <v>37</v>
      </c>
      <c r="B78" s="17" t="str">
        <f>СпОл!A43</f>
        <v>Прокофьев Михаил</v>
      </c>
      <c r="D78" s="22"/>
      <c r="E78" s="22"/>
      <c r="I78" s="22"/>
      <c r="J78" s="33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</row>
    <row r="79" spans="2:39" ht="14.25" customHeight="1">
      <c r="B79" s="19">
        <v>19</v>
      </c>
      <c r="C79" s="20" t="s">
        <v>267</v>
      </c>
      <c r="D79" s="22"/>
      <c r="E79" s="22"/>
      <c r="I79" s="22"/>
      <c r="J79" s="33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</row>
    <row r="80" spans="1:39" ht="14.25" customHeight="1">
      <c r="A80" s="16">
        <f>129-37</f>
        <v>92</v>
      </c>
      <c r="B80" s="21" t="str">
        <f>СпОл!A98</f>
        <v>_</v>
      </c>
      <c r="C80" s="22"/>
      <c r="D80" s="22"/>
      <c r="E80" s="22"/>
      <c r="I80" s="22"/>
      <c r="J80" s="33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</row>
    <row r="81" spans="3:39" ht="14.25" customHeight="1">
      <c r="C81" s="19">
        <v>74</v>
      </c>
      <c r="D81" s="23" t="s">
        <v>267</v>
      </c>
      <c r="E81" s="22"/>
      <c r="I81" s="22"/>
      <c r="J81" s="33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</row>
    <row r="82" spans="1:39" ht="14.25" customHeight="1">
      <c r="A82" s="16">
        <v>101</v>
      </c>
      <c r="B82" s="17" t="str">
        <f>СпОл!A107</f>
        <v>_</v>
      </c>
      <c r="C82" s="22"/>
      <c r="E82" s="22"/>
      <c r="I82" s="22"/>
      <c r="J82" s="33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</row>
    <row r="83" spans="2:39" ht="14.25" customHeight="1">
      <c r="B83" s="19">
        <v>20</v>
      </c>
      <c r="C83" s="23" t="s">
        <v>317</v>
      </c>
      <c r="E83" s="22"/>
      <c r="I83" s="22"/>
      <c r="J83" s="33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</row>
    <row r="84" spans="1:39" ht="14.25" customHeight="1">
      <c r="A84" s="16">
        <v>28</v>
      </c>
      <c r="B84" s="21" t="str">
        <f>СпОл!A34</f>
        <v>Медведев Тарас</v>
      </c>
      <c r="E84" s="22"/>
      <c r="I84" s="22"/>
      <c r="J84" s="33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</row>
    <row r="85" spans="5:39" ht="14.25" customHeight="1">
      <c r="E85" s="19">
        <v>115</v>
      </c>
      <c r="F85" s="20" t="s">
        <v>304</v>
      </c>
      <c r="G85" s="24"/>
      <c r="H85" s="24"/>
      <c r="I85" s="22"/>
      <c r="J85" s="33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</row>
    <row r="86" spans="1:39" ht="14.25" customHeight="1">
      <c r="A86" s="16">
        <v>21</v>
      </c>
      <c r="B86" s="17" t="str">
        <f>СпОл!A27</f>
        <v>Имашев Альфит</v>
      </c>
      <c r="E86" s="22"/>
      <c r="F86" s="22"/>
      <c r="G86" s="24"/>
      <c r="H86" s="24"/>
      <c r="I86" s="22"/>
      <c r="J86" s="33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</row>
    <row r="87" spans="2:39" ht="14.25" customHeight="1">
      <c r="B87" s="19">
        <v>21</v>
      </c>
      <c r="C87" s="20" t="s">
        <v>312</v>
      </c>
      <c r="E87" s="22"/>
      <c r="F87" s="22"/>
      <c r="G87" s="24"/>
      <c r="H87" s="24"/>
      <c r="I87" s="22"/>
      <c r="J87" s="33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</row>
    <row r="88" spans="1:39" ht="14.25" customHeight="1">
      <c r="A88" s="16">
        <v>108</v>
      </c>
      <c r="B88" s="21" t="str">
        <f>СпОл!A114</f>
        <v>_</v>
      </c>
      <c r="C88" s="22"/>
      <c r="E88" s="22"/>
      <c r="F88" s="22"/>
      <c r="G88" s="24"/>
      <c r="H88" s="24"/>
      <c r="I88" s="22"/>
      <c r="J88" s="33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</row>
    <row r="89" spans="3:39" ht="14.25" customHeight="1">
      <c r="C89" s="19">
        <v>75</v>
      </c>
      <c r="D89" s="20" t="s">
        <v>279</v>
      </c>
      <c r="E89" s="22"/>
      <c r="F89" s="22"/>
      <c r="G89" s="24"/>
      <c r="H89" s="24"/>
      <c r="I89" s="22"/>
      <c r="J89" s="33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</row>
    <row r="90" spans="1:39" ht="14.25" customHeight="1">
      <c r="A90" s="16">
        <f>129-44</f>
        <v>85</v>
      </c>
      <c r="B90" s="17" t="str">
        <f>СпОл!A91</f>
        <v>_</v>
      </c>
      <c r="C90" s="22"/>
      <c r="D90" s="22"/>
      <c r="E90" s="22"/>
      <c r="F90" s="22"/>
      <c r="G90" s="24"/>
      <c r="H90" s="24"/>
      <c r="I90" s="22"/>
      <c r="J90" s="33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</row>
    <row r="91" spans="2:39" ht="14.25" customHeight="1">
      <c r="B91" s="19">
        <v>22</v>
      </c>
      <c r="C91" s="23" t="s">
        <v>279</v>
      </c>
      <c r="D91" s="22"/>
      <c r="E91" s="22"/>
      <c r="F91" s="22"/>
      <c r="G91" s="24"/>
      <c r="H91" s="24"/>
      <c r="I91" s="22"/>
      <c r="J91" s="33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</row>
    <row r="92" spans="1:39" ht="14.25" customHeight="1">
      <c r="A92" s="16">
        <v>44</v>
      </c>
      <c r="B92" s="21" t="str">
        <f>СпОл!A50</f>
        <v>Юнусов Камиль</v>
      </c>
      <c r="D92" s="22"/>
      <c r="E92" s="22"/>
      <c r="F92" s="22"/>
      <c r="G92" s="24"/>
      <c r="H92" s="24"/>
      <c r="I92" s="22"/>
      <c r="J92" s="33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</row>
    <row r="93" spans="4:39" ht="14.25" customHeight="1">
      <c r="D93" s="19">
        <v>102</v>
      </c>
      <c r="E93" s="23" t="s">
        <v>304</v>
      </c>
      <c r="F93" s="22"/>
      <c r="G93" s="24"/>
      <c r="H93" s="24"/>
      <c r="I93" s="22"/>
      <c r="J93" s="33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</row>
    <row r="94" spans="1:39" ht="14.25" customHeight="1">
      <c r="A94" s="16">
        <v>53</v>
      </c>
      <c r="B94" s="17" t="str">
        <f>СпОл!A59</f>
        <v>Баязитов Рамиль</v>
      </c>
      <c r="D94" s="22"/>
      <c r="F94" s="22"/>
      <c r="G94" s="24"/>
      <c r="H94" s="24"/>
      <c r="I94" s="22"/>
      <c r="J94" s="33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</row>
    <row r="95" spans="2:39" ht="14.25" customHeight="1">
      <c r="B95" s="19">
        <v>23</v>
      </c>
      <c r="C95" s="20" t="s">
        <v>333</v>
      </c>
      <c r="D95" s="22"/>
      <c r="F95" s="22"/>
      <c r="G95" s="24"/>
      <c r="H95" s="24"/>
      <c r="I95" s="22"/>
      <c r="J95" s="33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</row>
    <row r="96" spans="1:39" ht="14.25" customHeight="1">
      <c r="A96" s="16">
        <f>129-53</f>
        <v>76</v>
      </c>
      <c r="B96" s="21" t="str">
        <f>СпОл!A82</f>
        <v>Барабанов Владимир</v>
      </c>
      <c r="C96" s="22"/>
      <c r="D96" s="22"/>
      <c r="F96" s="22"/>
      <c r="G96" s="24"/>
      <c r="H96" s="24"/>
      <c r="I96" s="22"/>
      <c r="J96" s="33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</row>
    <row r="97" spans="3:39" ht="14.25" customHeight="1">
      <c r="C97" s="19">
        <v>76</v>
      </c>
      <c r="D97" s="23" t="s">
        <v>304</v>
      </c>
      <c r="F97" s="22"/>
      <c r="G97" s="24"/>
      <c r="H97" s="24"/>
      <c r="I97" s="22"/>
      <c r="J97" s="33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</row>
    <row r="98" spans="1:39" ht="14.25" customHeight="1">
      <c r="A98" s="16">
        <v>117</v>
      </c>
      <c r="B98" s="17" t="str">
        <f>СпОл!A123</f>
        <v>_</v>
      </c>
      <c r="C98" s="22"/>
      <c r="F98" s="22"/>
      <c r="G98" s="24"/>
      <c r="H98" s="24"/>
      <c r="I98" s="22"/>
      <c r="J98" s="33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</row>
    <row r="99" spans="2:39" ht="14.25" customHeight="1">
      <c r="B99" s="19">
        <v>24</v>
      </c>
      <c r="C99" s="23" t="s">
        <v>304</v>
      </c>
      <c r="F99" s="22"/>
      <c r="G99" s="24"/>
      <c r="H99" s="24"/>
      <c r="I99" s="22"/>
      <c r="J99" s="33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</row>
    <row r="100" spans="1:39" ht="14.25" customHeight="1">
      <c r="A100" s="16">
        <v>12</v>
      </c>
      <c r="B100" s="21" t="str">
        <f>СпОл!A18</f>
        <v>Клементьев Роман</v>
      </c>
      <c r="F100" s="22"/>
      <c r="G100" s="34"/>
      <c r="H100" s="24"/>
      <c r="I100" s="22"/>
      <c r="J100" s="33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</row>
    <row r="101" spans="6:39" ht="14.25" customHeight="1">
      <c r="F101" s="19">
        <v>122</v>
      </c>
      <c r="G101" s="25" t="s">
        <v>296</v>
      </c>
      <c r="H101" s="20"/>
      <c r="I101" s="23"/>
      <c r="J101" s="33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</row>
    <row r="102" spans="1:39" ht="14.25" customHeight="1">
      <c r="A102" s="16">
        <v>13</v>
      </c>
      <c r="B102" s="17" t="str">
        <f>СпОл!A19</f>
        <v>Герасев Михаил</v>
      </c>
      <c r="F102" s="22"/>
      <c r="G102" s="24"/>
      <c r="H102" s="24"/>
      <c r="J102" s="33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</row>
    <row r="103" spans="2:39" ht="14.25" customHeight="1">
      <c r="B103" s="19">
        <v>25</v>
      </c>
      <c r="C103" s="20" t="s">
        <v>305</v>
      </c>
      <c r="F103" s="22"/>
      <c r="G103" s="24"/>
      <c r="H103" s="24"/>
      <c r="J103" s="33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</row>
    <row r="104" spans="1:39" ht="14.25" customHeight="1">
      <c r="A104" s="16">
        <v>116</v>
      </c>
      <c r="B104" s="21" t="str">
        <f>СпОл!A122</f>
        <v>_</v>
      </c>
      <c r="C104" s="22"/>
      <c r="F104" s="22"/>
      <c r="G104" s="24"/>
      <c r="H104" s="24"/>
      <c r="J104" s="33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</row>
    <row r="105" spans="3:39" ht="14.25" customHeight="1">
      <c r="C105" s="19">
        <v>77</v>
      </c>
      <c r="D105" s="20" t="s">
        <v>305</v>
      </c>
      <c r="F105" s="22"/>
      <c r="G105" s="24"/>
      <c r="H105" s="24"/>
      <c r="J105" s="33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</row>
    <row r="106" spans="1:39" ht="14.25" customHeight="1">
      <c r="A106" s="16">
        <f>129-52</f>
        <v>77</v>
      </c>
      <c r="B106" s="17" t="str">
        <f>СпОл!A83</f>
        <v>Золотихин Филипп</v>
      </c>
      <c r="C106" s="22"/>
      <c r="D106" s="22"/>
      <c r="F106" s="22"/>
      <c r="G106" s="24"/>
      <c r="H106" s="24"/>
      <c r="J106" s="33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</row>
    <row r="107" spans="2:39" ht="14.25" customHeight="1">
      <c r="B107" s="19">
        <v>26</v>
      </c>
      <c r="C107" s="23" t="s">
        <v>326</v>
      </c>
      <c r="D107" s="22"/>
      <c r="F107" s="22"/>
      <c r="G107" s="24"/>
      <c r="H107" s="24"/>
      <c r="J107" s="33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</row>
    <row r="108" spans="1:39" ht="14.25" customHeight="1">
      <c r="A108" s="16">
        <v>52</v>
      </c>
      <c r="B108" s="21" t="str">
        <f>СпОл!A58</f>
        <v>Якупов Айдар</v>
      </c>
      <c r="D108" s="22"/>
      <c r="F108" s="22"/>
      <c r="G108" s="24"/>
      <c r="H108" s="24"/>
      <c r="J108" s="33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</row>
    <row r="109" spans="4:39" ht="14.25" customHeight="1">
      <c r="D109" s="19">
        <v>103</v>
      </c>
      <c r="E109" s="20" t="s">
        <v>305</v>
      </c>
      <c r="F109" s="22"/>
      <c r="G109" s="24"/>
      <c r="H109" s="24"/>
      <c r="J109" s="33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</row>
    <row r="110" spans="1:39" ht="14.25" customHeight="1">
      <c r="A110" s="16">
        <v>45</v>
      </c>
      <c r="B110" s="17" t="str">
        <f>СпОл!A51</f>
        <v>Фаизов Эльдар</v>
      </c>
      <c r="D110" s="22"/>
      <c r="E110" s="22"/>
      <c r="F110" s="22"/>
      <c r="G110" s="24"/>
      <c r="H110" s="24"/>
      <c r="J110" s="33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</row>
    <row r="111" spans="2:39" ht="14.25" customHeight="1">
      <c r="B111" s="19">
        <v>27</v>
      </c>
      <c r="C111" s="20" t="s">
        <v>323</v>
      </c>
      <c r="D111" s="22"/>
      <c r="E111" s="22"/>
      <c r="F111" s="22"/>
      <c r="G111" s="24"/>
      <c r="H111" s="24"/>
      <c r="J111" s="33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</row>
    <row r="112" spans="1:39" ht="14.25" customHeight="1">
      <c r="A112" s="16">
        <f>129-45</f>
        <v>84</v>
      </c>
      <c r="B112" s="21" t="str">
        <f>СпОл!A90</f>
        <v>Полинок Оксана</v>
      </c>
      <c r="C112" s="22"/>
      <c r="D112" s="22"/>
      <c r="E112" s="22"/>
      <c r="F112" s="22"/>
      <c r="G112" s="24"/>
      <c r="H112" s="24"/>
      <c r="J112" s="33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</row>
    <row r="113" spans="3:39" ht="14.25" customHeight="1">
      <c r="C113" s="19">
        <v>78</v>
      </c>
      <c r="D113" s="23" t="s">
        <v>311</v>
      </c>
      <c r="E113" s="22"/>
      <c r="F113" s="22"/>
      <c r="G113" s="24"/>
      <c r="H113" s="24"/>
      <c r="J113" s="33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</row>
    <row r="114" spans="1:39" ht="14.25" customHeight="1">
      <c r="A114" s="16">
        <v>109</v>
      </c>
      <c r="B114" s="17" t="str">
        <f>СпОл!A115</f>
        <v>_</v>
      </c>
      <c r="C114" s="22"/>
      <c r="E114" s="22"/>
      <c r="F114" s="22"/>
      <c r="G114" s="24"/>
      <c r="H114" s="24"/>
      <c r="J114" s="33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</row>
    <row r="115" spans="2:39" ht="14.25" customHeight="1">
      <c r="B115" s="19">
        <v>28</v>
      </c>
      <c r="C115" s="23" t="s">
        <v>311</v>
      </c>
      <c r="E115" s="22"/>
      <c r="F115" s="22"/>
      <c r="G115" s="24"/>
      <c r="H115" s="24"/>
      <c r="J115" s="33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</row>
    <row r="116" spans="1:39" ht="14.25" customHeight="1">
      <c r="A116" s="16">
        <v>20</v>
      </c>
      <c r="B116" s="21" t="str">
        <f>СпОл!A26</f>
        <v>Басс Кирилл</v>
      </c>
      <c r="E116" s="22"/>
      <c r="F116" s="22"/>
      <c r="G116" s="24"/>
      <c r="H116" s="24"/>
      <c r="J116" s="33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</row>
    <row r="117" spans="5:39" ht="14.25" customHeight="1">
      <c r="E117" s="19">
        <v>116</v>
      </c>
      <c r="F117" s="23" t="s">
        <v>296</v>
      </c>
      <c r="G117" s="24"/>
      <c r="H117" s="24"/>
      <c r="J117" s="33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</row>
    <row r="118" spans="1:39" ht="14.25" customHeight="1">
      <c r="A118" s="16">
        <v>29</v>
      </c>
      <c r="B118" s="17" t="str">
        <f>СпОл!A35</f>
        <v>Топорков Юрий</v>
      </c>
      <c r="E118" s="22"/>
      <c r="J118" s="33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</row>
    <row r="119" spans="2:39" ht="14.25" customHeight="1">
      <c r="B119" s="19">
        <v>29</v>
      </c>
      <c r="C119" s="20" t="s">
        <v>318</v>
      </c>
      <c r="E119" s="22"/>
      <c r="J119" s="33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</row>
    <row r="120" spans="1:39" ht="14.25" customHeight="1">
      <c r="A120" s="16">
        <v>100</v>
      </c>
      <c r="B120" s="21" t="str">
        <f>СпОл!A106</f>
        <v>_</v>
      </c>
      <c r="C120" s="22"/>
      <c r="E120" s="22"/>
      <c r="J120" s="33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</row>
    <row r="121" spans="3:39" ht="14.25" customHeight="1">
      <c r="C121" s="19">
        <v>79</v>
      </c>
      <c r="D121" s="20" t="s">
        <v>318</v>
      </c>
      <c r="E121" s="22"/>
      <c r="J121" s="33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</row>
    <row r="122" spans="1:39" ht="14.25" customHeight="1">
      <c r="A122" s="16">
        <f>129-36</f>
        <v>93</v>
      </c>
      <c r="B122" s="17" t="str">
        <f>СпОл!A99</f>
        <v>_</v>
      </c>
      <c r="C122" s="22"/>
      <c r="D122" s="22"/>
      <c r="E122" s="22"/>
      <c r="J122" s="33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</row>
    <row r="123" spans="2:39" ht="14.25" customHeight="1">
      <c r="B123" s="19">
        <v>30</v>
      </c>
      <c r="C123" s="23" t="s">
        <v>264</v>
      </c>
      <c r="D123" s="22"/>
      <c r="E123" s="22"/>
      <c r="J123" s="33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</row>
    <row r="124" spans="1:39" ht="14.25" customHeight="1">
      <c r="A124" s="16">
        <f>65-29</f>
        <v>36</v>
      </c>
      <c r="B124" s="21" t="str">
        <f>СпОл!A42</f>
        <v>Манайчев Владимир</v>
      </c>
      <c r="D124" s="22"/>
      <c r="E124" s="22"/>
      <c r="J124" s="33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</row>
    <row r="125" spans="4:39" ht="14.25" customHeight="1">
      <c r="D125" s="19">
        <v>104</v>
      </c>
      <c r="E125" s="23" t="s">
        <v>296</v>
      </c>
      <c r="G125" s="35"/>
      <c r="H125" s="35"/>
      <c r="I125" s="35"/>
      <c r="J125" s="36" t="s">
        <v>296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</row>
    <row r="126" spans="1:39" ht="14.25" customHeight="1">
      <c r="A126" s="16">
        <v>61</v>
      </c>
      <c r="B126" s="17" t="str">
        <f>СпОл!A67</f>
        <v>Хайдарова Регина</v>
      </c>
      <c r="D126" s="22"/>
      <c r="G126" s="31" t="s">
        <v>121</v>
      </c>
      <c r="J126" s="37">
        <v>127</v>
      </c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</row>
    <row r="127" spans="2:39" ht="14.25" customHeight="1">
      <c r="B127" s="19">
        <v>31</v>
      </c>
      <c r="C127" s="20" t="s">
        <v>24</v>
      </c>
      <c r="D127" s="22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</row>
    <row r="128" spans="1:39" ht="14.25" customHeight="1">
      <c r="A128" s="16">
        <v>68</v>
      </c>
      <c r="B128" s="21" t="str">
        <f>СпОл!A74</f>
        <v>Салихов Салават</v>
      </c>
      <c r="C128" s="22"/>
      <c r="D128" s="22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</row>
    <row r="129" spans="3:39" ht="14.25" customHeight="1">
      <c r="C129" s="19">
        <v>80</v>
      </c>
      <c r="D129" s="23" t="s">
        <v>296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</row>
    <row r="130" spans="1:39" ht="14.25" customHeight="1">
      <c r="A130" s="16">
        <v>125</v>
      </c>
      <c r="B130" s="17" t="str">
        <f>СпОл!A131</f>
        <v>_</v>
      </c>
      <c r="C130" s="22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</row>
    <row r="131" spans="2:39" ht="14.25" customHeight="1">
      <c r="B131" s="19">
        <v>32</v>
      </c>
      <c r="C131" s="23" t="s">
        <v>296</v>
      </c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</row>
    <row r="132" spans="1:39" ht="14.25" customHeight="1">
      <c r="A132" s="16">
        <v>4</v>
      </c>
      <c r="B132" s="21" t="str">
        <f>СпОл!A10</f>
        <v>Топорков Артур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</row>
    <row r="133" spans="1:10" ht="13.5" customHeight="1">
      <c r="A133" s="80" t="str">
        <f>СпОл!A1</f>
        <v>Кубок Республики Башкортостан 2013</v>
      </c>
      <c r="B133" s="80"/>
      <c r="C133" s="80"/>
      <c r="D133" s="80"/>
      <c r="E133" s="80"/>
      <c r="F133" s="80"/>
      <c r="G133" s="80"/>
      <c r="H133" s="80"/>
      <c r="I133" s="80"/>
      <c r="J133" s="80"/>
    </row>
    <row r="134" spans="1:10" ht="13.5" customHeight="1">
      <c r="A134" s="81" t="str">
        <f>СпОл!A2</f>
        <v>Общая лига 40-го Этапа Бадретдинов 50</v>
      </c>
      <c r="B134" s="81"/>
      <c r="C134" s="81"/>
      <c r="D134" s="81"/>
      <c r="E134" s="81"/>
      <c r="F134" s="81"/>
      <c r="G134" s="81"/>
      <c r="H134" s="81"/>
      <c r="I134" s="81"/>
      <c r="J134" s="81"/>
    </row>
    <row r="135" spans="1:10" ht="13.5" customHeight="1">
      <c r="A135" s="82">
        <f>СпОл!A3</f>
        <v>41560</v>
      </c>
      <c r="B135" s="82"/>
      <c r="C135" s="82"/>
      <c r="D135" s="82"/>
      <c r="E135" s="82"/>
      <c r="F135" s="82"/>
      <c r="G135" s="82"/>
      <c r="H135" s="82"/>
      <c r="I135" s="82"/>
      <c r="J135" s="82"/>
    </row>
    <row r="136" spans="1:39" ht="14.25" customHeight="1">
      <c r="A136" s="16">
        <v>3</v>
      </c>
      <c r="B136" s="17" t="str">
        <f>СпОл!A9</f>
        <v>Лютый Олег</v>
      </c>
      <c r="J136" s="18" t="s">
        <v>122</v>
      </c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</row>
    <row r="137" spans="2:39" ht="14.25" customHeight="1">
      <c r="B137" s="19">
        <v>33</v>
      </c>
      <c r="C137" s="20" t="s">
        <v>295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</row>
    <row r="138" spans="1:39" ht="14.25" customHeight="1">
      <c r="A138" s="16">
        <v>126</v>
      </c>
      <c r="B138" s="21" t="str">
        <f>СпОл!A132</f>
        <v>_</v>
      </c>
      <c r="C138" s="22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</row>
    <row r="139" spans="3:39" ht="14.25" customHeight="1">
      <c r="C139" s="19">
        <v>81</v>
      </c>
      <c r="D139" s="20" t="s">
        <v>295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</row>
    <row r="140" spans="1:39" ht="14.25" customHeight="1">
      <c r="A140" s="16">
        <v>67</v>
      </c>
      <c r="B140" s="17" t="str">
        <f>СпОл!A73</f>
        <v>Хазиев Альмир</v>
      </c>
      <c r="C140" s="22"/>
      <c r="D140" s="22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</row>
    <row r="141" spans="2:39" ht="14.25" customHeight="1">
      <c r="B141" s="19">
        <v>34</v>
      </c>
      <c r="C141" s="23" t="s">
        <v>12</v>
      </c>
      <c r="D141" s="22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</row>
    <row r="142" spans="1:39" ht="14.25" customHeight="1">
      <c r="A142" s="16">
        <v>62</v>
      </c>
      <c r="B142" s="21" t="str">
        <f>СпОл!A68</f>
        <v>Камильянов Расуль</v>
      </c>
      <c r="D142" s="22"/>
      <c r="G142" s="35"/>
      <c r="H142" s="35"/>
      <c r="I142" s="35"/>
      <c r="J142" s="38" t="str">
        <f>IF(J125=I73,I190,IF(J125=I190,I73,0))</f>
        <v>Ратникова Наталья</v>
      </c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</row>
    <row r="143" spans="4:39" ht="14.25" customHeight="1">
      <c r="D143" s="19">
        <v>105</v>
      </c>
      <c r="E143" s="20" t="s">
        <v>295</v>
      </c>
      <c r="G143" s="31" t="s">
        <v>123</v>
      </c>
      <c r="J143" s="39">
        <v>-127</v>
      </c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</row>
    <row r="144" spans="1:39" ht="14.25" customHeight="1">
      <c r="A144" s="16">
        <v>35</v>
      </c>
      <c r="B144" s="17" t="str">
        <f>СпОл!A41</f>
        <v>Зиновьев Александр</v>
      </c>
      <c r="D144" s="22"/>
      <c r="E144" s="22"/>
      <c r="J144" s="33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</row>
    <row r="145" spans="2:39" ht="14.25" customHeight="1">
      <c r="B145" s="19">
        <v>35</v>
      </c>
      <c r="C145" s="20" t="s">
        <v>263</v>
      </c>
      <c r="D145" s="22"/>
      <c r="E145" s="22"/>
      <c r="J145" s="33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</row>
    <row r="146" spans="1:39" ht="14.25" customHeight="1">
      <c r="A146" s="16">
        <v>94</v>
      </c>
      <c r="B146" s="21" t="str">
        <f>СпОл!A100</f>
        <v>_</v>
      </c>
      <c r="C146" s="22"/>
      <c r="D146" s="22"/>
      <c r="E146" s="22"/>
      <c r="J146" s="33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</row>
    <row r="147" spans="3:39" ht="14.25" customHeight="1">
      <c r="C147" s="19">
        <v>82</v>
      </c>
      <c r="D147" s="23" t="s">
        <v>319</v>
      </c>
      <c r="E147" s="22"/>
      <c r="J147" s="33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</row>
    <row r="148" spans="1:39" ht="14.25" customHeight="1">
      <c r="A148" s="16">
        <v>99</v>
      </c>
      <c r="B148" s="17" t="str">
        <f>СпОл!A105</f>
        <v>_</v>
      </c>
      <c r="C148" s="22"/>
      <c r="E148" s="22"/>
      <c r="J148" s="33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</row>
    <row r="149" spans="2:39" ht="14.25" customHeight="1">
      <c r="B149" s="19">
        <v>36</v>
      </c>
      <c r="C149" s="23" t="s">
        <v>319</v>
      </c>
      <c r="E149" s="22"/>
      <c r="J149" s="33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</row>
    <row r="150" spans="1:39" ht="14.25" customHeight="1">
      <c r="A150" s="16">
        <v>30</v>
      </c>
      <c r="B150" s="21" t="str">
        <f>СпОл!A36</f>
        <v>Салихов Юнир</v>
      </c>
      <c r="E150" s="22"/>
      <c r="J150" s="33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</row>
    <row r="151" spans="5:39" ht="14.25" customHeight="1">
      <c r="E151" s="19">
        <v>117</v>
      </c>
      <c r="F151" s="20" t="s">
        <v>295</v>
      </c>
      <c r="G151" s="24"/>
      <c r="H151" s="24"/>
      <c r="J151" s="33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</row>
    <row r="152" spans="1:39" ht="14.25" customHeight="1">
      <c r="A152" s="16">
        <v>19</v>
      </c>
      <c r="B152" s="17" t="str">
        <f>СпОл!A25</f>
        <v>Барышев Сергей</v>
      </c>
      <c r="E152" s="22"/>
      <c r="F152" s="22"/>
      <c r="G152" s="24"/>
      <c r="H152" s="24"/>
      <c r="J152" s="33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</row>
    <row r="153" spans="2:39" ht="14.25" customHeight="1">
      <c r="B153" s="19">
        <v>37</v>
      </c>
      <c r="C153" s="20" t="s">
        <v>310</v>
      </c>
      <c r="E153" s="22"/>
      <c r="F153" s="22"/>
      <c r="G153" s="24"/>
      <c r="H153" s="24"/>
      <c r="J153" s="33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</row>
    <row r="154" spans="1:39" ht="14.25" customHeight="1">
      <c r="A154" s="16">
        <v>110</v>
      </c>
      <c r="B154" s="21" t="str">
        <f>СпОл!A116</f>
        <v>_</v>
      </c>
      <c r="C154" s="22"/>
      <c r="E154" s="22"/>
      <c r="F154" s="22"/>
      <c r="G154" s="24"/>
      <c r="H154" s="24"/>
      <c r="J154" s="33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</row>
    <row r="155" spans="3:39" ht="14.25" customHeight="1">
      <c r="C155" s="19">
        <v>83</v>
      </c>
      <c r="D155" s="20" t="s">
        <v>310</v>
      </c>
      <c r="E155" s="22"/>
      <c r="F155" s="22"/>
      <c r="G155" s="24"/>
      <c r="H155" s="24"/>
      <c r="J155" s="33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</row>
    <row r="156" spans="1:39" ht="14.25" customHeight="1">
      <c r="A156" s="16">
        <f>129-46</f>
        <v>83</v>
      </c>
      <c r="B156" s="17" t="str">
        <f>СпОл!A89</f>
        <v>Парахина Елена</v>
      </c>
      <c r="C156" s="22"/>
      <c r="D156" s="22"/>
      <c r="E156" s="22"/>
      <c r="F156" s="22"/>
      <c r="G156" s="24"/>
      <c r="H156" s="24"/>
      <c r="J156" s="33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</row>
    <row r="157" spans="2:39" ht="14.25" customHeight="1">
      <c r="B157" s="19">
        <v>38</v>
      </c>
      <c r="C157" s="23" t="s">
        <v>284</v>
      </c>
      <c r="D157" s="22"/>
      <c r="E157" s="22"/>
      <c r="F157" s="22"/>
      <c r="G157" s="24"/>
      <c r="H157" s="24"/>
      <c r="J157" s="33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</row>
    <row r="158" spans="1:39" ht="14.25" customHeight="1">
      <c r="A158" s="16">
        <v>46</v>
      </c>
      <c r="B158" s="21" t="str">
        <f>СпОл!A52</f>
        <v>Хакимова Регина</v>
      </c>
      <c r="D158" s="22"/>
      <c r="E158" s="22"/>
      <c r="F158" s="22"/>
      <c r="G158" s="24"/>
      <c r="H158" s="24"/>
      <c r="J158" s="33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</row>
    <row r="159" spans="4:39" ht="14.25" customHeight="1">
      <c r="D159" s="19">
        <v>106</v>
      </c>
      <c r="E159" s="23" t="s">
        <v>306</v>
      </c>
      <c r="F159" s="22"/>
      <c r="G159" s="24"/>
      <c r="H159" s="24"/>
      <c r="J159" s="33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</row>
    <row r="160" spans="1:39" ht="14.25" customHeight="1">
      <c r="A160" s="16">
        <v>51</v>
      </c>
      <c r="B160" s="17" t="str">
        <f>СпОл!A57</f>
        <v>Арсланов Ильназ</v>
      </c>
      <c r="D160" s="22"/>
      <c r="F160" s="22"/>
      <c r="G160" s="24"/>
      <c r="H160" s="24"/>
      <c r="J160" s="33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</row>
    <row r="161" spans="2:39" ht="14.25" customHeight="1">
      <c r="B161" s="19">
        <v>39</v>
      </c>
      <c r="C161" s="20" t="s">
        <v>325</v>
      </c>
      <c r="D161" s="22"/>
      <c r="F161" s="22"/>
      <c r="G161" s="24"/>
      <c r="H161" s="24"/>
      <c r="J161" s="33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</row>
    <row r="162" spans="1:39" ht="14.25" customHeight="1">
      <c r="A162" s="16">
        <v>78</v>
      </c>
      <c r="B162" s="21" t="str">
        <f>СпОл!A84</f>
        <v>Динисламов Марсель</v>
      </c>
      <c r="C162" s="22"/>
      <c r="D162" s="22"/>
      <c r="F162" s="22"/>
      <c r="G162" s="24"/>
      <c r="H162" s="24"/>
      <c r="J162" s="33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</row>
    <row r="163" spans="3:39" ht="14.25" customHeight="1">
      <c r="C163" s="19">
        <v>84</v>
      </c>
      <c r="D163" s="23" t="s">
        <v>306</v>
      </c>
      <c r="F163" s="22"/>
      <c r="G163" s="24"/>
      <c r="H163" s="24"/>
      <c r="J163" s="33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</row>
    <row r="164" spans="1:39" ht="14.25" customHeight="1">
      <c r="A164" s="16">
        <v>115</v>
      </c>
      <c r="B164" s="17" t="str">
        <f>СпОл!A121</f>
        <v>_</v>
      </c>
      <c r="C164" s="22"/>
      <c r="F164" s="22"/>
      <c r="G164" s="24"/>
      <c r="H164" s="24"/>
      <c r="J164" s="33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</row>
    <row r="165" spans="2:39" ht="14.25" customHeight="1">
      <c r="B165" s="19">
        <v>40</v>
      </c>
      <c r="C165" s="23" t="s">
        <v>306</v>
      </c>
      <c r="F165" s="22"/>
      <c r="G165" s="24"/>
      <c r="H165" s="24"/>
      <c r="J165" s="33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</row>
    <row r="166" spans="1:39" ht="14.25" customHeight="1">
      <c r="A166" s="16">
        <v>14</v>
      </c>
      <c r="B166" s="21" t="str">
        <f>СпОл!A20</f>
        <v>Бочаров Артем</v>
      </c>
      <c r="F166" s="22"/>
      <c r="G166" s="24"/>
      <c r="H166" s="24"/>
      <c r="J166" s="33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</row>
    <row r="167" spans="6:39" ht="14.25" customHeight="1">
      <c r="F167" s="19">
        <v>123</v>
      </c>
      <c r="G167" s="25" t="s">
        <v>295</v>
      </c>
      <c r="H167" s="20"/>
      <c r="I167" s="20"/>
      <c r="J167" s="33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</row>
    <row r="168" spans="1:39" ht="14.25" customHeight="1">
      <c r="A168" s="16">
        <v>11</v>
      </c>
      <c r="B168" s="17" t="str">
        <f>СпОл!A17</f>
        <v>Смирнов Андрей</v>
      </c>
      <c r="F168" s="22"/>
      <c r="G168" s="24"/>
      <c r="H168" s="24"/>
      <c r="I168" s="22"/>
      <c r="J168" s="33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</row>
    <row r="169" spans="2:39" ht="14.25" customHeight="1">
      <c r="B169" s="19">
        <v>41</v>
      </c>
      <c r="C169" s="20" t="s">
        <v>303</v>
      </c>
      <c r="F169" s="22"/>
      <c r="G169" s="24"/>
      <c r="H169" s="24"/>
      <c r="I169" s="22"/>
      <c r="J169" s="33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</row>
    <row r="170" spans="1:39" ht="14.25" customHeight="1">
      <c r="A170" s="16">
        <v>118</v>
      </c>
      <c r="B170" s="21" t="str">
        <f>СпОл!A124</f>
        <v>_</v>
      </c>
      <c r="C170" s="22"/>
      <c r="F170" s="22"/>
      <c r="G170" s="24"/>
      <c r="H170" s="24"/>
      <c r="I170" s="22"/>
      <c r="J170" s="33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</row>
    <row r="171" spans="3:39" ht="14.25" customHeight="1">
      <c r="C171" s="19">
        <v>85</v>
      </c>
      <c r="D171" s="20" t="s">
        <v>303</v>
      </c>
      <c r="F171" s="22"/>
      <c r="G171" s="24"/>
      <c r="H171" s="24"/>
      <c r="I171" s="22"/>
      <c r="J171" s="33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</row>
    <row r="172" spans="1:39" ht="14.25" customHeight="1">
      <c r="A172" s="16">
        <f>129-54</f>
        <v>75</v>
      </c>
      <c r="B172" s="17" t="str">
        <f>СпОл!A81</f>
        <v>Вельдяскин Никита</v>
      </c>
      <c r="C172" s="22"/>
      <c r="D172" s="22"/>
      <c r="F172" s="22"/>
      <c r="G172" s="24"/>
      <c r="H172" s="24"/>
      <c r="I172" s="22"/>
      <c r="J172" s="33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</row>
    <row r="173" spans="2:39" ht="14.25" customHeight="1">
      <c r="B173" s="19">
        <v>42</v>
      </c>
      <c r="C173" s="23" t="s">
        <v>149</v>
      </c>
      <c r="D173" s="22"/>
      <c r="F173" s="22"/>
      <c r="G173" s="24"/>
      <c r="H173" s="24"/>
      <c r="I173" s="22"/>
      <c r="J173" s="33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</row>
    <row r="174" spans="1:39" ht="14.25" customHeight="1">
      <c r="A174" s="16">
        <v>54</v>
      </c>
      <c r="B174" s="21" t="str">
        <f>СпОл!A60</f>
        <v>Худайбердин Динар</v>
      </c>
      <c r="D174" s="22"/>
      <c r="F174" s="22"/>
      <c r="G174" s="24"/>
      <c r="H174" s="24"/>
      <c r="I174" s="22"/>
      <c r="J174" s="33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</row>
    <row r="175" spans="4:39" ht="14.25" customHeight="1">
      <c r="D175" s="19">
        <v>107</v>
      </c>
      <c r="E175" s="20" t="s">
        <v>303</v>
      </c>
      <c r="F175" s="22"/>
      <c r="G175" s="24"/>
      <c r="H175" s="24"/>
      <c r="I175" s="22"/>
      <c r="J175" s="33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</row>
    <row r="176" spans="1:39" ht="14.25" customHeight="1">
      <c r="A176" s="16">
        <v>43</v>
      </c>
      <c r="B176" s="17" t="str">
        <f>СпОл!A49</f>
        <v>Шайдулов Эдуард</v>
      </c>
      <c r="D176" s="22"/>
      <c r="E176" s="22"/>
      <c r="F176" s="22"/>
      <c r="G176" s="24"/>
      <c r="H176" s="24"/>
      <c r="I176" s="22"/>
      <c r="J176" s="33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</row>
    <row r="177" spans="2:39" ht="14.25" customHeight="1">
      <c r="B177" s="19">
        <v>43</v>
      </c>
      <c r="C177" s="20" t="s">
        <v>276</v>
      </c>
      <c r="D177" s="22"/>
      <c r="E177" s="22"/>
      <c r="F177" s="22"/>
      <c r="G177" s="24"/>
      <c r="H177" s="24"/>
      <c r="I177" s="22"/>
      <c r="J177" s="33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</row>
    <row r="178" spans="1:39" ht="14.25" customHeight="1">
      <c r="A178" s="16">
        <f>129-43</f>
        <v>86</v>
      </c>
      <c r="B178" s="21" t="str">
        <f>СпОл!A92</f>
        <v>_</v>
      </c>
      <c r="C178" s="22"/>
      <c r="D178" s="22"/>
      <c r="E178" s="22"/>
      <c r="F178" s="22"/>
      <c r="G178" s="24"/>
      <c r="H178" s="24"/>
      <c r="I178" s="22"/>
      <c r="J178" s="33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</row>
    <row r="179" spans="3:39" ht="14.25" customHeight="1">
      <c r="C179" s="19">
        <v>86</v>
      </c>
      <c r="D179" s="23" t="s">
        <v>313</v>
      </c>
      <c r="E179" s="22"/>
      <c r="F179" s="22"/>
      <c r="G179" s="24"/>
      <c r="H179" s="24"/>
      <c r="I179" s="22"/>
      <c r="J179" s="33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</row>
    <row r="180" spans="1:39" ht="14.25" customHeight="1">
      <c r="A180" s="16">
        <v>107</v>
      </c>
      <c r="B180" s="17" t="str">
        <f>СпОл!A113</f>
        <v>_</v>
      </c>
      <c r="C180" s="22"/>
      <c r="E180" s="22"/>
      <c r="F180" s="22"/>
      <c r="G180" s="24"/>
      <c r="H180" s="24"/>
      <c r="I180" s="22"/>
      <c r="J180" s="33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</row>
    <row r="181" spans="2:39" ht="14.25" customHeight="1">
      <c r="B181" s="19">
        <v>44</v>
      </c>
      <c r="C181" s="23" t="s">
        <v>313</v>
      </c>
      <c r="E181" s="22"/>
      <c r="F181" s="22"/>
      <c r="G181" s="24"/>
      <c r="H181" s="24"/>
      <c r="I181" s="22"/>
      <c r="J181" s="33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</row>
    <row r="182" spans="1:39" ht="14.25" customHeight="1">
      <c r="A182" s="16">
        <v>22</v>
      </c>
      <c r="B182" s="21" t="str">
        <f>СпОл!A28</f>
        <v>Салихов Раиль</v>
      </c>
      <c r="E182" s="22"/>
      <c r="F182" s="22"/>
      <c r="G182" s="24"/>
      <c r="H182" s="24"/>
      <c r="I182" s="22"/>
      <c r="J182" s="33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</row>
    <row r="183" spans="5:39" ht="14.25" customHeight="1">
      <c r="E183" s="19">
        <v>118</v>
      </c>
      <c r="F183" s="23" t="s">
        <v>303</v>
      </c>
      <c r="G183" s="24"/>
      <c r="H183" s="24"/>
      <c r="I183" s="22"/>
      <c r="J183" s="33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</row>
    <row r="184" spans="1:39" ht="14.25" customHeight="1">
      <c r="A184" s="16">
        <v>27</v>
      </c>
      <c r="B184" s="17" t="str">
        <f>СпОл!A33</f>
        <v>Новокшонов Ярослав</v>
      </c>
      <c r="E184" s="22"/>
      <c r="I184" s="22"/>
      <c r="J184" s="33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</row>
    <row r="185" spans="2:39" ht="14.25" customHeight="1">
      <c r="B185" s="19">
        <v>45</v>
      </c>
      <c r="C185" s="20" t="s">
        <v>316</v>
      </c>
      <c r="E185" s="22"/>
      <c r="I185" s="22"/>
      <c r="J185" s="33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</row>
    <row r="186" spans="1:39" ht="14.25" customHeight="1">
      <c r="A186" s="16">
        <v>102</v>
      </c>
      <c r="B186" s="21" t="str">
        <f>СпОл!A108</f>
        <v>_</v>
      </c>
      <c r="C186" s="22"/>
      <c r="E186" s="22"/>
      <c r="I186" s="22"/>
      <c r="J186" s="33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</row>
    <row r="187" spans="3:39" ht="14.25" customHeight="1">
      <c r="C187" s="19">
        <v>87</v>
      </c>
      <c r="D187" s="20" t="s">
        <v>320</v>
      </c>
      <c r="E187" s="22"/>
      <c r="I187" s="22"/>
      <c r="J187" s="33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</row>
    <row r="188" spans="1:39" ht="14.25" customHeight="1">
      <c r="A188" s="16">
        <f>129-38</f>
        <v>91</v>
      </c>
      <c r="B188" s="17" t="str">
        <f>СпОл!A97</f>
        <v>_</v>
      </c>
      <c r="C188" s="22"/>
      <c r="D188" s="22"/>
      <c r="E188" s="22"/>
      <c r="I188" s="22"/>
      <c r="J188" s="33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</row>
    <row r="189" spans="2:39" ht="14.25" customHeight="1">
      <c r="B189" s="19">
        <v>46</v>
      </c>
      <c r="C189" s="23" t="s">
        <v>320</v>
      </c>
      <c r="D189" s="22"/>
      <c r="E189" s="22"/>
      <c r="I189" s="22"/>
      <c r="J189" s="33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</row>
    <row r="190" spans="1:39" ht="14.25" customHeight="1">
      <c r="A190" s="16">
        <v>38</v>
      </c>
      <c r="B190" s="21" t="str">
        <f>СпОл!A44</f>
        <v>Орлов Николай</v>
      </c>
      <c r="D190" s="22"/>
      <c r="E190" s="22"/>
      <c r="G190" s="28"/>
      <c r="H190" s="28"/>
      <c r="I190" s="29" t="s">
        <v>294</v>
      </c>
      <c r="J190" s="40">
        <v>126</v>
      </c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</row>
    <row r="191" spans="4:39" ht="14.25" customHeight="1">
      <c r="D191" s="19">
        <v>108</v>
      </c>
      <c r="E191" s="23" t="s">
        <v>298</v>
      </c>
      <c r="I191" s="22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</row>
    <row r="192" spans="1:39" ht="14.25" customHeight="1">
      <c r="A192" s="16">
        <v>59</v>
      </c>
      <c r="B192" s="17" t="str">
        <f>СпОл!A65</f>
        <v>Николаев Владислав</v>
      </c>
      <c r="D192" s="22"/>
      <c r="I192" s="22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</row>
    <row r="193" spans="2:39" ht="14.25" customHeight="1">
      <c r="B193" s="19">
        <v>47</v>
      </c>
      <c r="C193" s="20" t="s">
        <v>25</v>
      </c>
      <c r="D193" s="22"/>
      <c r="I193" s="22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</row>
    <row r="194" spans="1:39" ht="14.25" customHeight="1">
      <c r="A194" s="16">
        <v>70</v>
      </c>
      <c r="B194" s="21" t="str">
        <f>СпОл!A76</f>
        <v>Петухова Надежда</v>
      </c>
      <c r="C194" s="22"/>
      <c r="D194" s="22"/>
      <c r="I194" s="22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</row>
    <row r="195" spans="3:39" ht="14.25" customHeight="1">
      <c r="C195" s="19">
        <v>88</v>
      </c>
      <c r="D195" s="23" t="s">
        <v>298</v>
      </c>
      <c r="I195" s="22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</row>
    <row r="196" spans="1:39" ht="14.25" customHeight="1">
      <c r="A196" s="16">
        <v>123</v>
      </c>
      <c r="B196" s="17" t="str">
        <f>СпОл!A129</f>
        <v>_</v>
      </c>
      <c r="C196" s="22"/>
      <c r="I196" s="22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</row>
    <row r="197" spans="2:39" ht="14.25" customHeight="1">
      <c r="B197" s="19">
        <v>48</v>
      </c>
      <c r="C197" s="23" t="s">
        <v>298</v>
      </c>
      <c r="I197" s="22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</row>
    <row r="198" spans="1:39" ht="14.25" customHeight="1">
      <c r="A198" s="16">
        <v>6</v>
      </c>
      <c r="B198" s="21" t="str">
        <f>СпОл!A12</f>
        <v>Коврижников Максим</v>
      </c>
      <c r="I198" s="22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</row>
    <row r="199" spans="1:10" ht="13.5" customHeight="1">
      <c r="A199" s="80" t="str">
        <f>СпОл!A1</f>
        <v>Кубок Республики Башкортостан 2013</v>
      </c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1:10" ht="13.5" customHeight="1">
      <c r="A200" s="81" t="str">
        <f>СпОл!A2</f>
        <v>Общая лига 40-го Этапа Бадретдинов 50</v>
      </c>
      <c r="B200" s="81"/>
      <c r="C200" s="81"/>
      <c r="D200" s="81"/>
      <c r="E200" s="81"/>
      <c r="F200" s="81"/>
      <c r="G200" s="81"/>
      <c r="H200" s="81"/>
      <c r="I200" s="81"/>
      <c r="J200" s="81"/>
    </row>
    <row r="201" spans="1:10" ht="13.5" customHeight="1">
      <c r="A201" s="82">
        <f>СпОл!A3</f>
        <v>41560</v>
      </c>
      <c r="B201" s="82"/>
      <c r="C201" s="82"/>
      <c r="D201" s="82"/>
      <c r="E201" s="82"/>
      <c r="F201" s="82"/>
      <c r="G201" s="82"/>
      <c r="H201" s="82"/>
      <c r="I201" s="82"/>
      <c r="J201" s="82"/>
    </row>
    <row r="202" spans="1:39" ht="14.25" customHeight="1">
      <c r="A202" s="16">
        <v>7</v>
      </c>
      <c r="B202" s="17" t="str">
        <f>СпОл!A13</f>
        <v>Антонян Ваге</v>
      </c>
      <c r="F202" s="26"/>
      <c r="G202" s="26"/>
      <c r="H202" s="26"/>
      <c r="I202" s="22"/>
      <c r="J202" s="18" t="s">
        <v>124</v>
      </c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</row>
    <row r="203" spans="2:39" ht="14.25" customHeight="1">
      <c r="B203" s="19">
        <v>49</v>
      </c>
      <c r="C203" s="20" t="s">
        <v>299</v>
      </c>
      <c r="I203" s="22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</row>
    <row r="204" spans="1:39" ht="14.25" customHeight="1">
      <c r="A204" s="16">
        <v>122</v>
      </c>
      <c r="B204" s="21" t="str">
        <f>СпОл!A128</f>
        <v>_</v>
      </c>
      <c r="C204" s="22"/>
      <c r="I204" s="22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</row>
    <row r="205" spans="3:39" ht="14.25" customHeight="1">
      <c r="C205" s="19">
        <v>89</v>
      </c>
      <c r="D205" s="20" t="s">
        <v>299</v>
      </c>
      <c r="F205" s="27"/>
      <c r="G205" s="27"/>
      <c r="H205" s="27"/>
      <c r="I205" s="41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</row>
    <row r="206" spans="1:39" ht="14.25" customHeight="1">
      <c r="A206" s="16">
        <f>129-58</f>
        <v>71</v>
      </c>
      <c r="B206" s="17" t="str">
        <f>СпОл!A77</f>
        <v>Яровиков Даниил</v>
      </c>
      <c r="C206" s="22"/>
      <c r="D206" s="22"/>
      <c r="F206" s="31"/>
      <c r="G206" s="26"/>
      <c r="H206" s="26"/>
      <c r="I206" s="19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</row>
    <row r="207" spans="2:39" ht="14.25" customHeight="1">
      <c r="B207" s="19">
        <v>50</v>
      </c>
      <c r="C207" s="23" t="s">
        <v>8</v>
      </c>
      <c r="D207" s="22"/>
      <c r="I207" s="22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</row>
    <row r="208" spans="1:39" ht="14.25" customHeight="1">
      <c r="A208" s="16">
        <v>58</v>
      </c>
      <c r="B208" s="21" t="str">
        <f>СпОл!A64</f>
        <v>Мирваязов Ильяс</v>
      </c>
      <c r="D208" s="22"/>
      <c r="I208" s="22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</row>
    <row r="209" spans="4:39" ht="14.25" customHeight="1">
      <c r="D209" s="19">
        <v>109</v>
      </c>
      <c r="E209" s="20" t="s">
        <v>299</v>
      </c>
      <c r="I209" s="22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</row>
    <row r="210" spans="1:39" ht="14.25" customHeight="1">
      <c r="A210" s="16">
        <v>39</v>
      </c>
      <c r="B210" s="17" t="str">
        <f>СпОл!A45</f>
        <v>Лончаков Константин</v>
      </c>
      <c r="D210" s="22"/>
      <c r="E210" s="22"/>
      <c r="I210" s="22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</row>
    <row r="211" spans="2:39" ht="14.25" customHeight="1">
      <c r="B211" s="19">
        <v>51</v>
      </c>
      <c r="C211" s="20" t="s">
        <v>321</v>
      </c>
      <c r="D211" s="22"/>
      <c r="E211" s="22"/>
      <c r="I211" s="22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</row>
    <row r="212" spans="1:39" ht="14.25" customHeight="1">
      <c r="A212" s="16">
        <v>90</v>
      </c>
      <c r="B212" s="21" t="str">
        <f>СпОл!A96</f>
        <v>_</v>
      </c>
      <c r="C212" s="22"/>
      <c r="D212" s="22"/>
      <c r="E212" s="22"/>
      <c r="I212" s="22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</row>
    <row r="213" spans="3:39" ht="14.25" customHeight="1">
      <c r="C213" s="19">
        <v>90</v>
      </c>
      <c r="D213" s="23" t="s">
        <v>321</v>
      </c>
      <c r="E213" s="22"/>
      <c r="I213" s="22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</row>
    <row r="214" spans="1:39" ht="14.25" customHeight="1">
      <c r="A214" s="16">
        <v>103</v>
      </c>
      <c r="B214" s="17" t="str">
        <f>СпОл!A109</f>
        <v>_</v>
      </c>
      <c r="C214" s="22"/>
      <c r="E214" s="22"/>
      <c r="I214" s="22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</row>
    <row r="215" spans="2:39" ht="14.25" customHeight="1">
      <c r="B215" s="19">
        <v>52</v>
      </c>
      <c r="C215" s="23" t="s">
        <v>250</v>
      </c>
      <c r="E215" s="22"/>
      <c r="I215" s="22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</row>
    <row r="216" spans="1:39" ht="14.25" customHeight="1">
      <c r="A216" s="16">
        <v>26</v>
      </c>
      <c r="B216" s="21" t="str">
        <f>СпОл!A32</f>
        <v>Иванов Виталий</v>
      </c>
      <c r="E216" s="22"/>
      <c r="I216" s="22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</row>
    <row r="217" spans="5:39" ht="14.25" customHeight="1">
      <c r="E217" s="19">
        <v>119</v>
      </c>
      <c r="F217" s="20" t="s">
        <v>299</v>
      </c>
      <c r="G217" s="24"/>
      <c r="H217" s="24"/>
      <c r="I217" s="22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</row>
    <row r="218" spans="1:39" ht="14.25" customHeight="1">
      <c r="A218" s="16">
        <v>23</v>
      </c>
      <c r="B218" s="17" t="str">
        <f>СпОл!A29</f>
        <v>Тодрамович Александр</v>
      </c>
      <c r="E218" s="22"/>
      <c r="F218" s="22"/>
      <c r="G218" s="24"/>
      <c r="H218" s="24"/>
      <c r="I218" s="22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</row>
    <row r="219" spans="2:39" ht="14.25" customHeight="1">
      <c r="B219" s="19">
        <v>53</v>
      </c>
      <c r="C219" s="20" t="s">
        <v>314</v>
      </c>
      <c r="E219" s="22"/>
      <c r="F219" s="22"/>
      <c r="G219" s="24"/>
      <c r="H219" s="24"/>
      <c r="I219" s="22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</row>
    <row r="220" spans="1:39" ht="14.25" customHeight="1">
      <c r="A220" s="16">
        <v>106</v>
      </c>
      <c r="B220" s="21" t="str">
        <f>СпОл!A112</f>
        <v>_</v>
      </c>
      <c r="C220" s="22"/>
      <c r="E220" s="22"/>
      <c r="F220" s="22"/>
      <c r="G220" s="24"/>
      <c r="H220" s="24"/>
      <c r="I220" s="22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</row>
    <row r="221" spans="3:39" ht="14.25" customHeight="1">
      <c r="C221" s="19">
        <v>91</v>
      </c>
      <c r="D221" s="20" t="s">
        <v>322</v>
      </c>
      <c r="E221" s="22"/>
      <c r="F221" s="22"/>
      <c r="G221" s="24"/>
      <c r="H221" s="24"/>
      <c r="I221" s="22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</row>
    <row r="222" spans="1:39" ht="14.25" customHeight="1">
      <c r="A222" s="16">
        <f>129-42</f>
        <v>87</v>
      </c>
      <c r="B222" s="17" t="str">
        <f>СпОл!A93</f>
        <v>_</v>
      </c>
      <c r="C222" s="22"/>
      <c r="D222" s="22"/>
      <c r="E222" s="22"/>
      <c r="F222" s="22"/>
      <c r="G222" s="24"/>
      <c r="H222" s="24"/>
      <c r="I222" s="22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</row>
    <row r="223" spans="2:39" ht="14.25" customHeight="1">
      <c r="B223" s="19">
        <v>54</v>
      </c>
      <c r="C223" s="23" t="s">
        <v>322</v>
      </c>
      <c r="D223" s="22"/>
      <c r="E223" s="22"/>
      <c r="F223" s="22"/>
      <c r="G223" s="24"/>
      <c r="H223" s="24"/>
      <c r="I223" s="22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</row>
    <row r="224" spans="1:39" ht="14.25" customHeight="1">
      <c r="A224" s="16">
        <v>42</v>
      </c>
      <c r="B224" s="21" t="str">
        <f>СпОл!A48</f>
        <v>Мицул Тимофей</v>
      </c>
      <c r="D224" s="22"/>
      <c r="E224" s="22"/>
      <c r="F224" s="22"/>
      <c r="G224" s="24"/>
      <c r="H224" s="24"/>
      <c r="I224" s="22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</row>
    <row r="225" spans="4:39" ht="14.25" customHeight="1">
      <c r="D225" s="19">
        <v>110</v>
      </c>
      <c r="E225" s="23" t="s">
        <v>302</v>
      </c>
      <c r="F225" s="22"/>
      <c r="G225" s="24"/>
      <c r="H225" s="24"/>
      <c r="I225" s="22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</row>
    <row r="226" spans="1:39" ht="14.25" customHeight="1">
      <c r="A226" s="16">
        <v>55</v>
      </c>
      <c r="B226" s="17" t="str">
        <f>СпОл!A61</f>
        <v>Галиханов Ильяс</v>
      </c>
      <c r="D226" s="22"/>
      <c r="F226" s="22"/>
      <c r="G226" s="24"/>
      <c r="H226" s="24"/>
      <c r="I226" s="22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</row>
    <row r="227" spans="2:39" ht="14.25" customHeight="1">
      <c r="B227" s="19">
        <v>55</v>
      </c>
      <c r="C227" s="20" t="s">
        <v>328</v>
      </c>
      <c r="D227" s="22"/>
      <c r="F227" s="22"/>
      <c r="G227" s="24"/>
      <c r="H227" s="24"/>
      <c r="I227" s="22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</row>
    <row r="228" spans="1:39" ht="14.25" customHeight="1">
      <c r="A228" s="16">
        <f>129-55</f>
        <v>74</v>
      </c>
      <c r="B228" s="21" t="str">
        <f>СпОл!A80</f>
        <v>Ахмадуллин Эдуард</v>
      </c>
      <c r="C228" s="22"/>
      <c r="D228" s="22"/>
      <c r="F228" s="22"/>
      <c r="G228" s="24"/>
      <c r="H228" s="24"/>
      <c r="I228" s="22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</row>
    <row r="229" spans="3:39" ht="14.25" customHeight="1">
      <c r="C229" s="19">
        <v>92</v>
      </c>
      <c r="D229" s="23" t="s">
        <v>302</v>
      </c>
      <c r="F229" s="22"/>
      <c r="G229" s="24"/>
      <c r="H229" s="24"/>
      <c r="I229" s="22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</row>
    <row r="230" spans="1:39" ht="14.25" customHeight="1">
      <c r="A230" s="16">
        <v>119</v>
      </c>
      <c r="B230" s="17" t="str">
        <f>СпОл!A125</f>
        <v>_</v>
      </c>
      <c r="C230" s="22"/>
      <c r="F230" s="22"/>
      <c r="G230" s="24"/>
      <c r="H230" s="24"/>
      <c r="I230" s="22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</row>
    <row r="231" spans="2:39" ht="14.25" customHeight="1">
      <c r="B231" s="19">
        <v>56</v>
      </c>
      <c r="C231" s="23" t="s">
        <v>302</v>
      </c>
      <c r="F231" s="22"/>
      <c r="G231" s="24"/>
      <c r="H231" s="24"/>
      <c r="I231" s="22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</row>
    <row r="232" spans="1:39" ht="14.25" customHeight="1">
      <c r="A232" s="16">
        <v>10</v>
      </c>
      <c r="B232" s="21" t="str">
        <f>СпОл!A16</f>
        <v>Яковлев Денис</v>
      </c>
      <c r="F232" s="22"/>
      <c r="G232" s="34"/>
      <c r="H232" s="24"/>
      <c r="I232" s="22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</row>
    <row r="233" spans="6:39" ht="14.25" customHeight="1">
      <c r="F233" s="19">
        <v>124</v>
      </c>
      <c r="G233" s="25" t="s">
        <v>294</v>
      </c>
      <c r="H233" s="20"/>
      <c r="I233" s="23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</row>
    <row r="234" spans="1:39" ht="14.25" customHeight="1">
      <c r="A234" s="16">
        <v>15</v>
      </c>
      <c r="B234" s="17" t="str">
        <f>СпОл!A21</f>
        <v>Маневич Сергей</v>
      </c>
      <c r="F234" s="22"/>
      <c r="G234" s="24"/>
      <c r="H234" s="24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</row>
    <row r="235" spans="2:39" ht="14.25" customHeight="1">
      <c r="B235" s="19">
        <v>57</v>
      </c>
      <c r="C235" s="20" t="s">
        <v>307</v>
      </c>
      <c r="F235" s="22"/>
      <c r="G235" s="24"/>
      <c r="H235" s="24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</row>
    <row r="236" spans="1:39" ht="14.25" customHeight="1">
      <c r="A236" s="16">
        <v>114</v>
      </c>
      <c r="B236" s="21" t="str">
        <f>СпОл!A120</f>
        <v>_</v>
      </c>
      <c r="C236" s="22"/>
      <c r="F236" s="22"/>
      <c r="G236" s="24"/>
      <c r="H236" s="24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</row>
    <row r="237" spans="3:39" ht="14.25" customHeight="1">
      <c r="C237" s="19">
        <v>93</v>
      </c>
      <c r="D237" s="20" t="s">
        <v>307</v>
      </c>
      <c r="F237" s="22"/>
      <c r="G237" s="24"/>
      <c r="H237" s="24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</row>
    <row r="238" spans="1:39" ht="14.25" customHeight="1">
      <c r="A238" s="16">
        <v>79</v>
      </c>
      <c r="B238" s="17" t="str">
        <f>СпОл!A85</f>
        <v>Сунагатова Эльвина</v>
      </c>
      <c r="C238" s="22"/>
      <c r="D238" s="22"/>
      <c r="F238" s="22"/>
      <c r="G238" s="24"/>
      <c r="H238" s="24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</row>
    <row r="239" spans="2:39" ht="14.25" customHeight="1">
      <c r="B239" s="19">
        <v>58</v>
      </c>
      <c r="C239" s="23" t="s">
        <v>324</v>
      </c>
      <c r="D239" s="22"/>
      <c r="F239" s="22"/>
      <c r="G239" s="24"/>
      <c r="H239" s="24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</row>
    <row r="240" spans="1:39" ht="14.25" customHeight="1">
      <c r="A240" s="16">
        <v>50</v>
      </c>
      <c r="B240" s="21" t="str">
        <f>СпОл!A56</f>
        <v>Сабиров Дмитрий</v>
      </c>
      <c r="D240" s="22"/>
      <c r="F240" s="22"/>
      <c r="G240" s="24"/>
      <c r="H240" s="24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</row>
    <row r="241" spans="4:39" ht="14.25" customHeight="1">
      <c r="D241" s="19">
        <v>111</v>
      </c>
      <c r="E241" s="20" t="s">
        <v>309</v>
      </c>
      <c r="F241" s="22"/>
      <c r="G241" s="24"/>
      <c r="H241" s="24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</row>
    <row r="242" spans="1:39" ht="14.25" customHeight="1">
      <c r="A242" s="16">
        <v>47</v>
      </c>
      <c r="B242" s="17" t="str">
        <f>СпОл!A53</f>
        <v>Апакетов Эдуард</v>
      </c>
      <c r="D242" s="22"/>
      <c r="E242" s="22"/>
      <c r="F242" s="22"/>
      <c r="G242" s="24"/>
      <c r="H242" s="24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</row>
    <row r="243" spans="2:39" ht="14.25" customHeight="1">
      <c r="B243" s="19">
        <v>59</v>
      </c>
      <c r="C243" s="20" t="s">
        <v>285</v>
      </c>
      <c r="D243" s="22"/>
      <c r="E243" s="22"/>
      <c r="F243" s="22"/>
      <c r="G243" s="24"/>
      <c r="H243" s="24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</row>
    <row r="244" spans="1:39" ht="14.25" customHeight="1">
      <c r="A244" s="16">
        <f>129-47</f>
        <v>82</v>
      </c>
      <c r="B244" s="21" t="str">
        <f>СпОл!A88</f>
        <v>Гайнанова Ленара</v>
      </c>
      <c r="C244" s="22"/>
      <c r="D244" s="22"/>
      <c r="E244" s="22"/>
      <c r="F244" s="22"/>
      <c r="G244" s="24"/>
      <c r="H244" s="24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</row>
    <row r="245" spans="3:39" ht="14.25" customHeight="1">
      <c r="C245" s="19">
        <v>94</v>
      </c>
      <c r="D245" s="23" t="s">
        <v>309</v>
      </c>
      <c r="E245" s="22"/>
      <c r="F245" s="22"/>
      <c r="G245" s="24"/>
      <c r="H245" s="24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</row>
    <row r="246" spans="1:39" ht="14.25" customHeight="1">
      <c r="A246" s="16">
        <v>111</v>
      </c>
      <c r="B246" s="17" t="str">
        <f>СпОл!A117</f>
        <v>_</v>
      </c>
      <c r="C246" s="22"/>
      <c r="E246" s="22"/>
      <c r="F246" s="22"/>
      <c r="G246" s="24"/>
      <c r="H246" s="24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</row>
    <row r="247" spans="2:39" ht="14.25" customHeight="1">
      <c r="B247" s="19">
        <v>60</v>
      </c>
      <c r="C247" s="23" t="s">
        <v>309</v>
      </c>
      <c r="E247" s="22"/>
      <c r="F247" s="22"/>
      <c r="G247" s="24"/>
      <c r="H247" s="24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</row>
    <row r="248" spans="1:39" ht="14.25" customHeight="1">
      <c r="A248" s="16">
        <v>18</v>
      </c>
      <c r="B248" s="21" t="str">
        <f>СпОл!A24</f>
        <v>Байрамалов Леонид</v>
      </c>
      <c r="E248" s="22"/>
      <c r="F248" s="22"/>
      <c r="G248" s="24"/>
      <c r="H248" s="24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</row>
    <row r="249" spans="5:39" ht="14.25" customHeight="1">
      <c r="E249" s="19">
        <v>120</v>
      </c>
      <c r="F249" s="23" t="s">
        <v>294</v>
      </c>
      <c r="G249" s="24"/>
      <c r="H249" s="24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</row>
    <row r="250" spans="1:39" ht="14.25" customHeight="1">
      <c r="A250" s="16">
        <v>31</v>
      </c>
      <c r="B250" s="17" t="str">
        <f>СпОл!A37</f>
        <v>Стародубцев Олег</v>
      </c>
      <c r="E250" s="22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</row>
    <row r="251" spans="2:39" ht="14.25" customHeight="1">
      <c r="B251" s="19">
        <v>61</v>
      </c>
      <c r="C251" s="20" t="s">
        <v>252</v>
      </c>
      <c r="E251" s="22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</row>
    <row r="252" spans="1:39" ht="14.25" customHeight="1">
      <c r="A252" s="16">
        <f>129-31</f>
        <v>98</v>
      </c>
      <c r="B252" s="21" t="str">
        <f>СпОл!A104</f>
        <v>_</v>
      </c>
      <c r="C252" s="22"/>
      <c r="E252" s="22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</row>
    <row r="253" spans="3:39" ht="14.25" customHeight="1">
      <c r="C253" s="19">
        <v>95</v>
      </c>
      <c r="D253" s="20" t="s">
        <v>252</v>
      </c>
      <c r="E253" s="22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</row>
    <row r="254" spans="1:39" ht="14.25" customHeight="1">
      <c r="A254" s="16">
        <v>95</v>
      </c>
      <c r="B254" s="17" t="str">
        <f>СпОл!A101</f>
        <v>_</v>
      </c>
      <c r="C254" s="22"/>
      <c r="D254" s="22"/>
      <c r="E254" s="22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</row>
    <row r="255" spans="2:39" ht="14.25" customHeight="1">
      <c r="B255" s="19">
        <v>62</v>
      </c>
      <c r="C255" s="23" t="s">
        <v>261</v>
      </c>
      <c r="D255" s="22"/>
      <c r="E255" s="22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</row>
    <row r="256" spans="1:39" ht="14.25" customHeight="1">
      <c r="A256" s="16">
        <v>34</v>
      </c>
      <c r="B256" s="21" t="str">
        <f>СпОл!A40</f>
        <v>Агзамова Мария</v>
      </c>
      <c r="D256" s="22"/>
      <c r="E256" s="22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</row>
    <row r="257" spans="4:39" ht="14.25" customHeight="1">
      <c r="D257" s="19">
        <v>112</v>
      </c>
      <c r="E257" s="23" t="s">
        <v>294</v>
      </c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</row>
    <row r="258" spans="1:39" ht="14.25" customHeight="1">
      <c r="A258" s="16">
        <v>63</v>
      </c>
      <c r="B258" s="17" t="str">
        <f>СпОл!A69</f>
        <v>Лончакова Юлия</v>
      </c>
      <c r="D258" s="22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</row>
    <row r="259" spans="2:39" ht="14.25" customHeight="1">
      <c r="B259" s="19">
        <v>63</v>
      </c>
      <c r="C259" s="20" t="s">
        <v>21</v>
      </c>
      <c r="D259" s="22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</row>
    <row r="260" spans="1:39" ht="14.25" customHeight="1">
      <c r="A260" s="16">
        <f>129-A258</f>
        <v>66</v>
      </c>
      <c r="B260" s="21" t="str">
        <f>СпОл!A72</f>
        <v>Марамзин Сергей</v>
      </c>
      <c r="C260" s="22"/>
      <c r="D260" s="22"/>
      <c r="E260" s="44">
        <v>-250</v>
      </c>
      <c r="F260" s="17" t="s">
        <v>295</v>
      </c>
      <c r="G260" s="46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</row>
    <row r="261" spans="3:39" ht="14.25" customHeight="1">
      <c r="C261" s="19">
        <v>96</v>
      </c>
      <c r="D261" s="23" t="s">
        <v>294</v>
      </c>
      <c r="E261" s="44"/>
      <c r="F261" s="19">
        <v>253</v>
      </c>
      <c r="G261" s="53" t="s">
        <v>295</v>
      </c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</row>
    <row r="262" spans="1:39" ht="14.25" customHeight="1">
      <c r="A262" s="16">
        <v>127</v>
      </c>
      <c r="B262" s="17" t="str">
        <f>СпОл!A133</f>
        <v>_</v>
      </c>
      <c r="C262" s="22"/>
      <c r="E262" s="44">
        <v>-251</v>
      </c>
      <c r="F262" s="21" t="s">
        <v>303</v>
      </c>
      <c r="G262" s="44" t="s">
        <v>128</v>
      </c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</row>
    <row r="263" spans="2:39" ht="14.25" customHeight="1">
      <c r="B263" s="19">
        <v>64</v>
      </c>
      <c r="C263" s="23" t="s">
        <v>294</v>
      </c>
      <c r="E263" s="46"/>
      <c r="F263" s="44">
        <v>-253</v>
      </c>
      <c r="G263" s="17" t="s">
        <v>303</v>
      </c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</row>
    <row r="264" spans="1:39" ht="14.25" customHeight="1">
      <c r="A264" s="16">
        <v>2</v>
      </c>
      <c r="B264" s="21" t="str">
        <f>СпОл!A8</f>
        <v>Ратникова Наталья</v>
      </c>
      <c r="E264" s="46"/>
      <c r="F264" s="46"/>
      <c r="G264" s="44" t="s">
        <v>129</v>
      </c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</row>
    <row r="265" spans="6:39" ht="14.25" customHeight="1">
      <c r="F265" s="13"/>
      <c r="G265" s="13"/>
      <c r="H265" s="13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</row>
    <row r="266" spans="1:39" ht="6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</row>
    <row r="267" spans="1:39" ht="6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</row>
    <row r="268" spans="1:39" ht="6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</row>
    <row r="269" spans="1:39" ht="6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</row>
    <row r="270" spans="1:39" ht="6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</row>
    <row r="271" spans="1:39" ht="6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</row>
    <row r="272" spans="1:39" ht="6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</row>
    <row r="273" spans="1:39" ht="6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</row>
    <row r="274" spans="1:39" ht="6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</row>
    <row r="275" spans="1:39" ht="6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</row>
    <row r="276" spans="1:39" ht="6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</row>
    <row r="277" spans="1:39" ht="6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</row>
    <row r="278" spans="1:39" ht="6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</row>
  </sheetData>
  <sheetProtection sheet="1" objects="1" scenarios="1"/>
  <mergeCells count="12">
    <mergeCell ref="A200:J200"/>
    <mergeCell ref="A201:J201"/>
    <mergeCell ref="A134:J134"/>
    <mergeCell ref="A135:J135"/>
    <mergeCell ref="A69:J69"/>
    <mergeCell ref="A133:J133"/>
    <mergeCell ref="A67:J67"/>
    <mergeCell ref="A199:J199"/>
    <mergeCell ref="A1:J1"/>
    <mergeCell ref="A2:J2"/>
    <mergeCell ref="A3:J3"/>
    <mergeCell ref="A68:J68"/>
  </mergeCells>
  <conditionalFormatting sqref="H126:I132 H136:I141 G191:I198 G74:G132 A4:I66 H74:I124 A70:F132 G70:I72 A136:F198 G136:G189 H143:I189 A202:I265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U232"/>
  <sheetViews>
    <sheetView showGridLines="0" showZeros="0" showOutlineSymbols="0" view="pageBreakPreview" zoomScale="125" zoomScaleNormal="77" zoomScaleSheetLayoutView="125" workbookViewId="0" topLeftCell="A1">
      <selection activeCell="L6" sqref="L6"/>
    </sheetView>
  </sheetViews>
  <sheetFormatPr defaultColWidth="9.00390625" defaultRowHeight="6" customHeight="1"/>
  <cols>
    <col min="1" max="1" width="3.75390625" style="43" customWidth="1"/>
    <col min="2" max="2" width="15.75390625" style="43" customWidth="1"/>
    <col min="3" max="10" width="8.75390625" style="43" customWidth="1"/>
    <col min="11" max="13" width="8.75390625" style="42" customWidth="1"/>
    <col min="14" max="21" width="9.125" style="42" customWidth="1"/>
    <col min="22" max="16384" width="9.125" style="43" customWidth="1"/>
  </cols>
  <sheetData>
    <row r="1" spans="1:13" ht="12.75">
      <c r="A1" s="81" t="str">
        <f>СпОл!A1</f>
        <v>Кубок Республики Башкортостан 2013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2.75">
      <c r="A2" s="81" t="str">
        <f>СпОл!A2</f>
        <v>Общая лига 40-го Этапа Бадретдинов 50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2.75">
      <c r="A3" s="82">
        <f>СпОл!A3</f>
        <v>41560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1" ht="13.5" customHeight="1">
      <c r="A4" s="44">
        <v>-1</v>
      </c>
      <c r="B4" s="45" t="str">
        <f>IF('Ол1-4с'!C5='Ол1-4с'!B4,'Ол1-4с'!B6,IF('Ол1-4с'!C5='Ол1-4с'!B6,'Ол1-4с'!B4,0))</f>
        <v>_</v>
      </c>
      <c r="C4" s="46"/>
      <c r="D4" s="44">
        <v>-97</v>
      </c>
      <c r="E4" s="45" t="str">
        <f>IF('Ол1-4с'!E11='Ол1-4с'!D7,'Ол1-4с'!D15,IF('Ол1-4с'!E11='Ол1-4с'!D15,'Ол1-4с'!D7,0))</f>
        <v>Аминева Элина</v>
      </c>
      <c r="F4" s="46"/>
      <c r="G4" s="46"/>
      <c r="H4" s="46"/>
      <c r="I4" s="46"/>
      <c r="J4" s="46"/>
      <c r="K4"/>
      <c r="L4"/>
      <c r="M4"/>
      <c r="N4"/>
      <c r="O4"/>
      <c r="P4"/>
      <c r="Q4"/>
      <c r="R4"/>
      <c r="S4"/>
      <c r="T4"/>
      <c r="U4"/>
    </row>
    <row r="5" spans="1:21" ht="13.5" customHeight="1">
      <c r="A5" s="44"/>
      <c r="B5" s="19">
        <v>128</v>
      </c>
      <c r="C5" s="47" t="s">
        <v>19</v>
      </c>
      <c r="D5" s="46"/>
      <c r="E5" s="48"/>
      <c r="F5" s="46"/>
      <c r="G5" s="46"/>
      <c r="H5" s="46"/>
      <c r="I5" s="49"/>
      <c r="J5" s="46"/>
      <c r="K5"/>
      <c r="L5"/>
      <c r="M5"/>
      <c r="N5"/>
      <c r="O5"/>
      <c r="P5"/>
      <c r="Q5"/>
      <c r="R5"/>
      <c r="S5"/>
      <c r="T5"/>
      <c r="U5"/>
    </row>
    <row r="6" spans="1:21" ht="13.5" customHeight="1">
      <c r="A6" s="44">
        <v>-2</v>
      </c>
      <c r="B6" s="50" t="str">
        <f>IF('Ол1-4с'!C9='Ол1-4с'!B8,'Ол1-4с'!B10,IF('Ол1-4с'!C9='Ол1-4с'!B10,'Ол1-4с'!B8,0))</f>
        <v>Круподёров Даниил</v>
      </c>
      <c r="C6" s="19">
        <v>160</v>
      </c>
      <c r="D6" s="47" t="s">
        <v>21</v>
      </c>
      <c r="E6" s="19"/>
      <c r="F6" s="51"/>
      <c r="G6" s="46"/>
      <c r="H6" s="44">
        <v>-121</v>
      </c>
      <c r="I6" s="45" t="str">
        <f>IF('Ол1-4с'!G35='Ол1-4с'!F51,'Ол1-4с'!F19,IF('Ол1-4с'!G35='Ол1-4с'!F19,'Ол1-4с'!F51,0))</f>
        <v>Мазурин Александр</v>
      </c>
      <c r="J6" s="46"/>
      <c r="K6"/>
      <c r="L6"/>
      <c r="M6"/>
      <c r="N6"/>
      <c r="O6"/>
      <c r="P6"/>
      <c r="Q6"/>
      <c r="R6"/>
      <c r="S6"/>
      <c r="T6"/>
      <c r="U6"/>
    </row>
    <row r="7" spans="1:21" ht="13.5" customHeight="1">
      <c r="A7" s="44"/>
      <c r="B7" s="44">
        <v>-96</v>
      </c>
      <c r="C7" s="52" t="str">
        <f>IF('Ол1-4с'!D261='Ол1-4с'!C263,'Ол1-4с'!C259,IF('Ол1-4с'!D261='Ол1-4с'!C259,'Ол1-4с'!C263,0))</f>
        <v>Марамзин Сергей</v>
      </c>
      <c r="D7" s="48"/>
      <c r="E7" s="19">
        <v>208</v>
      </c>
      <c r="F7" s="53" t="s">
        <v>253</v>
      </c>
      <c r="G7" s="46"/>
      <c r="H7" s="46"/>
      <c r="I7" s="48"/>
      <c r="J7" s="46"/>
      <c r="K7"/>
      <c r="L7"/>
      <c r="M7"/>
      <c r="N7"/>
      <c r="O7"/>
      <c r="P7"/>
      <c r="Q7"/>
      <c r="R7"/>
      <c r="S7"/>
      <c r="T7"/>
      <c r="U7"/>
    </row>
    <row r="8" spans="1:21" ht="13.5" customHeight="1">
      <c r="A8" s="44">
        <v>-3</v>
      </c>
      <c r="B8" s="45" t="str">
        <f>IF('Ол1-4с'!C13='Ол1-4с'!B12,'Ол1-4с'!B14,IF('Ол1-4с'!C13='Ол1-4с'!B14,'Ол1-4с'!B12,0))</f>
        <v>_</v>
      </c>
      <c r="C8" s="46"/>
      <c r="D8" s="19">
        <v>192</v>
      </c>
      <c r="E8" s="54" t="s">
        <v>261</v>
      </c>
      <c r="F8" s="48"/>
      <c r="G8" s="46"/>
      <c r="H8" s="46"/>
      <c r="I8" s="55"/>
      <c r="J8" s="46"/>
      <c r="K8"/>
      <c r="L8"/>
      <c r="M8"/>
      <c r="N8"/>
      <c r="O8"/>
      <c r="P8"/>
      <c r="Q8"/>
      <c r="R8"/>
      <c r="S8"/>
      <c r="T8"/>
      <c r="U8"/>
    </row>
    <row r="9" spans="1:21" ht="13.5" customHeight="1">
      <c r="A9" s="44"/>
      <c r="B9" s="19">
        <v>129</v>
      </c>
      <c r="C9" s="47"/>
      <c r="D9" s="48"/>
      <c r="E9" s="49"/>
      <c r="F9" s="48"/>
      <c r="G9" s="46"/>
      <c r="H9" s="46"/>
      <c r="I9" s="48"/>
      <c r="J9" s="46"/>
      <c r="K9"/>
      <c r="L9"/>
      <c r="M9"/>
      <c r="N9"/>
      <c r="O9"/>
      <c r="P9"/>
      <c r="Q9"/>
      <c r="R9"/>
      <c r="S9"/>
      <c r="T9"/>
      <c r="U9"/>
    </row>
    <row r="10" spans="1:21" ht="13.5" customHeight="1">
      <c r="A10" s="44">
        <v>-4</v>
      </c>
      <c r="B10" s="50" t="str">
        <f>IF('Ол1-4с'!C17='Ол1-4с'!B16,'Ол1-4с'!B18,IF('Ол1-4с'!C17='Ол1-4с'!B18,'Ол1-4с'!B16,0))</f>
        <v>_</v>
      </c>
      <c r="C10" s="19">
        <v>161</v>
      </c>
      <c r="D10" s="56" t="s">
        <v>261</v>
      </c>
      <c r="E10" s="49"/>
      <c r="F10" s="19">
        <v>224</v>
      </c>
      <c r="G10" s="53" t="s">
        <v>253</v>
      </c>
      <c r="H10" s="49"/>
      <c r="I10" s="48"/>
      <c r="J10" s="46"/>
      <c r="K10"/>
      <c r="L10"/>
      <c r="M10"/>
      <c r="N10"/>
      <c r="O10"/>
      <c r="P10"/>
      <c r="Q10"/>
      <c r="R10"/>
      <c r="S10"/>
      <c r="T10"/>
      <c r="U10"/>
    </row>
    <row r="11" spans="1:21" ht="13.5" customHeight="1">
      <c r="A11" s="44"/>
      <c r="B11" s="44">
        <v>-95</v>
      </c>
      <c r="C11" s="52" t="str">
        <f>IF('Ол1-4с'!D253='Ол1-4с'!C255,'Ол1-4с'!C251,IF('Ол1-4с'!D253='Ол1-4с'!C251,'Ол1-4с'!C255,0))</f>
        <v>Агзамова Мария</v>
      </c>
      <c r="D11" s="46"/>
      <c r="E11" s="49"/>
      <c r="F11" s="48"/>
      <c r="G11" s="48"/>
      <c r="H11" s="49"/>
      <c r="I11" s="48"/>
      <c r="J11" s="46"/>
      <c r="K11"/>
      <c r="L11"/>
      <c r="M11"/>
      <c r="N11"/>
      <c r="O11"/>
      <c r="P11"/>
      <c r="Q11"/>
      <c r="R11"/>
      <c r="S11"/>
      <c r="T11"/>
      <c r="U11"/>
    </row>
    <row r="12" spans="1:21" ht="13.5" customHeight="1">
      <c r="A12" s="44">
        <v>-5</v>
      </c>
      <c r="B12" s="45" t="str">
        <f>IF('Ол1-4с'!C21='Ол1-4с'!B20,'Ол1-4с'!B22,IF('Ол1-4с'!C21='Ол1-4с'!B22,'Ол1-4с'!B20,0))</f>
        <v>_</v>
      </c>
      <c r="C12" s="46"/>
      <c r="D12" s="44">
        <v>-98</v>
      </c>
      <c r="E12" s="45" t="str">
        <f>IF('Ол1-4с'!E27='Ол1-4с'!D23,'Ол1-4с'!D31,IF('Ол1-4с'!E27='Ол1-4с'!D31,'Ол1-4с'!D23,0))</f>
        <v>Мызников Сергей</v>
      </c>
      <c r="F12" s="48"/>
      <c r="G12" s="48"/>
      <c r="H12" s="49"/>
      <c r="I12" s="48"/>
      <c r="J12" s="46"/>
      <c r="K12"/>
      <c r="L12"/>
      <c r="M12"/>
      <c r="N12"/>
      <c r="O12"/>
      <c r="P12"/>
      <c r="Q12"/>
      <c r="R12"/>
      <c r="S12"/>
      <c r="T12"/>
      <c r="U12"/>
    </row>
    <row r="13" spans="1:21" ht="13.5" customHeight="1">
      <c r="A13" s="44"/>
      <c r="B13" s="19">
        <v>130</v>
      </c>
      <c r="C13" s="47" t="s">
        <v>79</v>
      </c>
      <c r="D13" s="46"/>
      <c r="E13" s="48"/>
      <c r="F13" s="48"/>
      <c r="G13" s="48"/>
      <c r="H13" s="49"/>
      <c r="I13" s="19">
        <v>244</v>
      </c>
      <c r="J13" s="53" t="s">
        <v>309</v>
      </c>
      <c r="K13"/>
      <c r="L13"/>
      <c r="M13"/>
      <c r="N13"/>
      <c r="O13"/>
      <c r="P13"/>
      <c r="Q13"/>
      <c r="R13"/>
      <c r="S13"/>
      <c r="T13"/>
      <c r="U13"/>
    </row>
    <row r="14" spans="1:21" ht="13.5" customHeight="1">
      <c r="A14" s="44">
        <v>-6</v>
      </c>
      <c r="B14" s="50" t="str">
        <f>IF('Ол1-4с'!C25='Ол1-4с'!B24,'Ол1-4с'!B26,IF('Ол1-4с'!C25='Ол1-4с'!B26,'Ол1-4с'!B24,0))</f>
        <v>Гашникова Виктория</v>
      </c>
      <c r="C14" s="19">
        <v>162</v>
      </c>
      <c r="D14" s="47" t="s">
        <v>285</v>
      </c>
      <c r="E14" s="19"/>
      <c r="F14" s="57"/>
      <c r="G14" s="19">
        <v>232</v>
      </c>
      <c r="H14" s="53" t="s">
        <v>309</v>
      </c>
      <c r="I14" s="19"/>
      <c r="J14" s="58"/>
      <c r="K14"/>
      <c r="L14"/>
      <c r="M14"/>
      <c r="N14"/>
      <c r="O14"/>
      <c r="P14"/>
      <c r="Q14"/>
      <c r="R14"/>
      <c r="S14"/>
      <c r="T14"/>
      <c r="U14"/>
    </row>
    <row r="15" spans="1:21" ht="13.5" customHeight="1">
      <c r="A15" s="44"/>
      <c r="B15" s="44">
        <v>-94</v>
      </c>
      <c r="C15" s="52" t="str">
        <f>IF('Ол1-4с'!D245='Ол1-4с'!C247,'Ол1-4с'!C243,IF('Ол1-4с'!D245='Ол1-4с'!C243,'Ол1-4с'!C247,0))</f>
        <v>Апакетов Эдуард</v>
      </c>
      <c r="D15" s="48"/>
      <c r="E15" s="19">
        <v>209</v>
      </c>
      <c r="F15" s="59" t="s">
        <v>324</v>
      </c>
      <c r="G15" s="48"/>
      <c r="H15" s="48"/>
      <c r="I15" s="48"/>
      <c r="J15" s="48"/>
      <c r="K15" s="60"/>
      <c r="L15"/>
      <c r="M15"/>
      <c r="N15"/>
      <c r="O15"/>
      <c r="P15"/>
      <c r="Q15"/>
      <c r="R15"/>
      <c r="S15"/>
      <c r="T15"/>
      <c r="U15"/>
    </row>
    <row r="16" spans="1:21" ht="13.5" customHeight="1">
      <c r="A16" s="44">
        <v>-7</v>
      </c>
      <c r="B16" s="45" t="str">
        <f>IF('Ол1-4с'!C29='Ол1-4с'!B28,'Ол1-4с'!B30,IF('Ол1-4с'!C29='Ол1-4с'!B30,'Ол1-4с'!B28,0))</f>
        <v>Архапчева Мария</v>
      </c>
      <c r="C16" s="46"/>
      <c r="D16" s="19">
        <v>193</v>
      </c>
      <c r="E16" s="54" t="s">
        <v>324</v>
      </c>
      <c r="F16" s="46"/>
      <c r="G16" s="48"/>
      <c r="H16" s="48"/>
      <c r="I16" s="48"/>
      <c r="J16" s="48"/>
      <c r="K16" s="60"/>
      <c r="L16"/>
      <c r="M16"/>
      <c r="N16"/>
      <c r="O16"/>
      <c r="P16"/>
      <c r="Q16"/>
      <c r="R16"/>
      <c r="S16"/>
      <c r="T16"/>
      <c r="U16"/>
    </row>
    <row r="17" spans="1:21" ht="13.5" customHeight="1">
      <c r="A17" s="44"/>
      <c r="B17" s="19">
        <v>131</v>
      </c>
      <c r="C17" s="47" t="s">
        <v>78</v>
      </c>
      <c r="D17" s="48"/>
      <c r="E17" s="49"/>
      <c r="F17" s="46"/>
      <c r="G17" s="48"/>
      <c r="H17" s="48"/>
      <c r="I17" s="48"/>
      <c r="J17" s="48"/>
      <c r="K17" s="60"/>
      <c r="L17"/>
      <c r="M17"/>
      <c r="N17"/>
      <c r="O17"/>
      <c r="P17"/>
      <c r="Q17"/>
      <c r="R17"/>
      <c r="S17"/>
      <c r="T17"/>
      <c r="U17"/>
    </row>
    <row r="18" spans="1:21" ht="13.5" customHeight="1">
      <c r="A18" s="44">
        <v>-8</v>
      </c>
      <c r="B18" s="50" t="str">
        <f>IF('Ол1-4с'!C33='Ол1-4с'!B32,'Ол1-4с'!B34,IF('Ол1-4с'!C33='Ол1-4с'!B34,'Ол1-4с'!B32,0))</f>
        <v>_</v>
      </c>
      <c r="C18" s="19">
        <v>163</v>
      </c>
      <c r="D18" s="56" t="s">
        <v>324</v>
      </c>
      <c r="E18" s="49"/>
      <c r="F18" s="44">
        <v>-120</v>
      </c>
      <c r="G18" s="50" t="str">
        <f>IF('Ол1-4с'!F249='Ол1-4с'!E241,'Ол1-4с'!E257,IF('Ол1-4с'!F249='Ол1-4с'!E257,'Ол1-4с'!E241,0))</f>
        <v>Байрамалов Леонид</v>
      </c>
      <c r="H18" s="48"/>
      <c r="I18" s="48"/>
      <c r="J18" s="48"/>
      <c r="K18" s="60"/>
      <c r="L18"/>
      <c r="M18"/>
      <c r="N18"/>
      <c r="O18"/>
      <c r="P18"/>
      <c r="Q18"/>
      <c r="R18"/>
      <c r="S18"/>
      <c r="T18"/>
      <c r="U18"/>
    </row>
    <row r="19" spans="1:21" ht="13.5" customHeight="1">
      <c r="A19" s="44"/>
      <c r="B19" s="61">
        <v>-93</v>
      </c>
      <c r="C19" s="52" t="str">
        <f>IF('Ол1-4с'!D237='Ол1-4с'!C239,'Ол1-4с'!C235,IF('Ол1-4с'!D237='Ол1-4с'!C235,'Ол1-4с'!C239,0))</f>
        <v>Сабиров Дмитрий</v>
      </c>
      <c r="D19" s="46"/>
      <c r="E19" s="49"/>
      <c r="F19" s="46"/>
      <c r="G19" s="49"/>
      <c r="H19" s="48"/>
      <c r="I19" s="48"/>
      <c r="J19" s="48"/>
      <c r="K19" s="60"/>
      <c r="L19"/>
      <c r="M19"/>
      <c r="N19"/>
      <c r="O19"/>
      <c r="P19"/>
      <c r="Q19"/>
      <c r="R19"/>
      <c r="S19"/>
      <c r="T19"/>
      <c r="U19"/>
    </row>
    <row r="20" spans="1:21" ht="13.5" customHeight="1">
      <c r="A20" s="44">
        <v>-9</v>
      </c>
      <c r="B20" s="45" t="str">
        <f>IF('Ол1-4с'!C37='Ол1-4с'!B36,'Ол1-4с'!B38,IF('Ол1-4с'!C37='Ол1-4с'!B38,'Ол1-4с'!B36,0))</f>
        <v>_</v>
      </c>
      <c r="C20" s="46"/>
      <c r="D20" s="44">
        <v>-99</v>
      </c>
      <c r="E20" s="45" t="str">
        <f>IF('Ол1-4с'!E43='Ол1-4с'!D39,'Ол1-4с'!D47,IF('Ол1-4с'!E43='Ол1-4с'!D47,'Ол1-4с'!D39,0))</f>
        <v>Сайфуллина Азалия</v>
      </c>
      <c r="F20" s="46"/>
      <c r="G20" s="49"/>
      <c r="H20" s="48"/>
      <c r="I20" s="48"/>
      <c r="J20" s="48"/>
      <c r="K20" s="60"/>
      <c r="L20"/>
      <c r="M20"/>
      <c r="N20"/>
      <c r="O20"/>
      <c r="P20"/>
      <c r="Q20"/>
      <c r="R20"/>
      <c r="S20"/>
      <c r="T20"/>
      <c r="U20"/>
    </row>
    <row r="21" spans="1:21" ht="13.5" customHeight="1">
      <c r="A21" s="44"/>
      <c r="B21" s="19">
        <v>132</v>
      </c>
      <c r="C21" s="47" t="s">
        <v>36</v>
      </c>
      <c r="D21" s="46"/>
      <c r="E21" s="48"/>
      <c r="F21" s="46"/>
      <c r="G21" s="49"/>
      <c r="H21" s="48"/>
      <c r="I21" s="48"/>
      <c r="J21" s="48"/>
      <c r="K21" s="60"/>
      <c r="L21"/>
      <c r="M21"/>
      <c r="N21"/>
      <c r="O21"/>
      <c r="P21"/>
      <c r="Q21"/>
      <c r="R21"/>
      <c r="S21"/>
      <c r="T21"/>
      <c r="U21"/>
    </row>
    <row r="22" spans="1:21" ht="13.5" customHeight="1">
      <c r="A22" s="44">
        <v>-10</v>
      </c>
      <c r="B22" s="50" t="str">
        <f>IF('Ол1-4с'!C41='Ол1-4с'!B40,'Ол1-4с'!B42,IF('Ол1-4с'!C41='Ол1-4с'!B42,'Ол1-4с'!B40,0))</f>
        <v>Матвеев Алексей</v>
      </c>
      <c r="C22" s="19">
        <v>164</v>
      </c>
      <c r="D22" s="47" t="s">
        <v>328</v>
      </c>
      <c r="E22" s="19"/>
      <c r="F22" s="51"/>
      <c r="G22" s="49"/>
      <c r="H22" s="19">
        <v>240</v>
      </c>
      <c r="I22" s="54" t="s">
        <v>309</v>
      </c>
      <c r="J22" s="48"/>
      <c r="K22" s="60"/>
      <c r="L22"/>
      <c r="M22"/>
      <c r="N22"/>
      <c r="O22"/>
      <c r="P22"/>
      <c r="Q22"/>
      <c r="R22"/>
      <c r="S22"/>
      <c r="T22"/>
      <c r="U22"/>
    </row>
    <row r="23" spans="1:21" ht="13.5" customHeight="1">
      <c r="A23" s="44"/>
      <c r="B23" s="44">
        <v>-92</v>
      </c>
      <c r="C23" s="52" t="str">
        <f>IF('Ол1-4с'!D229='Ол1-4с'!C231,'Ол1-4с'!C227,IF('Ол1-4с'!D229='Ол1-4с'!C227,'Ол1-4с'!C231,0))</f>
        <v>Галиханов Ильяс</v>
      </c>
      <c r="D23" s="48"/>
      <c r="E23" s="19">
        <v>210</v>
      </c>
      <c r="F23" s="53" t="s">
        <v>315</v>
      </c>
      <c r="G23" s="49"/>
      <c r="H23" s="48"/>
      <c r="I23" s="46"/>
      <c r="J23" s="48"/>
      <c r="K23" s="60"/>
      <c r="L23"/>
      <c r="M23"/>
      <c r="N23"/>
      <c r="O23"/>
      <c r="P23"/>
      <c r="Q23"/>
      <c r="R23"/>
      <c r="S23"/>
      <c r="T23"/>
      <c r="U23"/>
    </row>
    <row r="24" spans="1:21" ht="13.5" customHeight="1">
      <c r="A24" s="44">
        <v>-11</v>
      </c>
      <c r="B24" s="45" t="str">
        <f>IF('Ол1-4с'!C45='Ол1-4с'!B44,'Ол1-4с'!B46,IF('Ол1-4с'!C45='Ол1-4с'!B46,'Ол1-4с'!B44,0))</f>
        <v>_</v>
      </c>
      <c r="C24" s="46"/>
      <c r="D24" s="19">
        <v>194</v>
      </c>
      <c r="E24" s="54" t="s">
        <v>314</v>
      </c>
      <c r="F24" s="48"/>
      <c r="G24" s="49"/>
      <c r="H24" s="48"/>
      <c r="I24" s="46"/>
      <c r="J24" s="48"/>
      <c r="K24" s="60"/>
      <c r="L24"/>
      <c r="M24"/>
      <c r="N24"/>
      <c r="O24"/>
      <c r="P24"/>
      <c r="Q24"/>
      <c r="R24"/>
      <c r="S24"/>
      <c r="T24"/>
      <c r="U24"/>
    </row>
    <row r="25" spans="1:21" ht="13.5" customHeight="1">
      <c r="A25" s="44"/>
      <c r="B25" s="19">
        <v>133</v>
      </c>
      <c r="C25" s="47"/>
      <c r="D25" s="48"/>
      <c r="E25" s="49"/>
      <c r="F25" s="48"/>
      <c r="G25" s="49"/>
      <c r="H25" s="48"/>
      <c r="I25" s="46"/>
      <c r="J25" s="48"/>
      <c r="K25" s="60"/>
      <c r="L25"/>
      <c r="M25"/>
      <c r="N25"/>
      <c r="O25"/>
      <c r="P25"/>
      <c r="Q25"/>
      <c r="R25"/>
      <c r="S25"/>
      <c r="T25"/>
      <c r="U25"/>
    </row>
    <row r="26" spans="1:21" ht="13.5" customHeight="1">
      <c r="A26" s="44">
        <v>-12</v>
      </c>
      <c r="B26" s="50" t="str">
        <f>IF('Ол1-4с'!C49='Ол1-4с'!B48,'Ол1-4с'!B50,IF('Ол1-4с'!C49='Ол1-4с'!B50,'Ол1-4с'!B48,0))</f>
        <v>_</v>
      </c>
      <c r="C26" s="19">
        <v>165</v>
      </c>
      <c r="D26" s="56" t="s">
        <v>314</v>
      </c>
      <c r="E26" s="49"/>
      <c r="F26" s="19">
        <v>225</v>
      </c>
      <c r="G26" s="53" t="s">
        <v>247</v>
      </c>
      <c r="H26" s="48"/>
      <c r="I26" s="46"/>
      <c r="J26" s="48"/>
      <c r="K26" s="60"/>
      <c r="L26"/>
      <c r="M26"/>
      <c r="N26"/>
      <c r="O26"/>
      <c r="P26"/>
      <c r="Q26"/>
      <c r="R26"/>
      <c r="S26"/>
      <c r="T26"/>
      <c r="U26"/>
    </row>
    <row r="27" spans="1:21" ht="13.5" customHeight="1">
      <c r="A27" s="44"/>
      <c r="B27" s="44">
        <v>-91</v>
      </c>
      <c r="C27" s="52" t="str">
        <f>IF('Ол1-4с'!D221='Ол1-4с'!C223,'Ол1-4с'!C219,IF('Ол1-4с'!D221='Ол1-4с'!C219,'Ол1-4с'!C223,0))</f>
        <v>Тодрамович Александр</v>
      </c>
      <c r="D27" s="46"/>
      <c r="E27" s="49"/>
      <c r="F27" s="48"/>
      <c r="G27" s="48"/>
      <c r="H27" s="48"/>
      <c r="I27" s="46"/>
      <c r="J27" s="48"/>
      <c r="K27" s="60"/>
      <c r="L27"/>
      <c r="M27"/>
      <c r="N27"/>
      <c r="O27"/>
      <c r="P27"/>
      <c r="Q27"/>
      <c r="R27"/>
      <c r="S27"/>
      <c r="T27"/>
      <c r="U27"/>
    </row>
    <row r="28" spans="1:21" ht="13.5" customHeight="1">
      <c r="A28" s="44">
        <v>-13</v>
      </c>
      <c r="B28" s="45" t="str">
        <f>IF('Ол1-4с'!C53='Ол1-4с'!B52,'Ол1-4с'!B54,IF('Ол1-4с'!C53='Ол1-4с'!B54,'Ол1-4с'!B52,0))</f>
        <v>_</v>
      </c>
      <c r="C28" s="46"/>
      <c r="D28" s="44">
        <v>-100</v>
      </c>
      <c r="E28" s="45" t="str">
        <f>IF('Ол1-4с'!E59='Ол1-4с'!D55,'Ол1-4с'!D63,IF('Ол1-4с'!E59='Ол1-4с'!D63,'Ол1-4с'!D55,0))</f>
        <v>Гайнуллин Айтуган</v>
      </c>
      <c r="F28" s="48"/>
      <c r="G28" s="48"/>
      <c r="H28" s="48"/>
      <c r="I28" s="46"/>
      <c r="J28" s="48"/>
      <c r="K28" s="60"/>
      <c r="L28"/>
      <c r="M28"/>
      <c r="N28"/>
      <c r="O28"/>
      <c r="P28"/>
      <c r="Q28"/>
      <c r="R28"/>
      <c r="S28"/>
      <c r="T28"/>
      <c r="U28"/>
    </row>
    <row r="29" spans="1:21" ht="13.5" customHeight="1">
      <c r="A29" s="44"/>
      <c r="B29" s="19">
        <v>134</v>
      </c>
      <c r="C29" s="47"/>
      <c r="D29" s="46"/>
      <c r="E29" s="48"/>
      <c r="F29" s="48"/>
      <c r="G29" s="48"/>
      <c r="H29" s="48"/>
      <c r="I29" s="46"/>
      <c r="J29" s="48"/>
      <c r="K29" s="60"/>
      <c r="L29"/>
      <c r="M29"/>
      <c r="N29"/>
      <c r="O29"/>
      <c r="P29"/>
      <c r="Q29"/>
      <c r="R29"/>
      <c r="S29"/>
      <c r="T29"/>
      <c r="U29"/>
    </row>
    <row r="30" spans="1:21" ht="13.5" customHeight="1">
      <c r="A30" s="44">
        <v>-14</v>
      </c>
      <c r="B30" s="50" t="str">
        <f>IF('Ол1-4с'!C57='Ол1-4с'!B56,'Ол1-4с'!B58,IF('Ол1-4с'!C57='Ол1-4с'!B58,'Ол1-4с'!B56,0))</f>
        <v>_</v>
      </c>
      <c r="C30" s="19">
        <v>166</v>
      </c>
      <c r="D30" s="47" t="s">
        <v>250</v>
      </c>
      <c r="E30" s="19"/>
      <c r="F30" s="57"/>
      <c r="G30" s="19">
        <v>233</v>
      </c>
      <c r="H30" s="54" t="s">
        <v>247</v>
      </c>
      <c r="I30" s="46"/>
      <c r="J30" s="19">
        <v>248</v>
      </c>
      <c r="K30" s="62" t="s">
        <v>309</v>
      </c>
      <c r="L30"/>
      <c r="M30"/>
      <c r="N30"/>
      <c r="O30"/>
      <c r="P30"/>
      <c r="Q30"/>
      <c r="R30"/>
      <c r="S30"/>
      <c r="T30"/>
      <c r="U30"/>
    </row>
    <row r="31" spans="1:21" ht="13.5" customHeight="1">
      <c r="A31" s="44"/>
      <c r="B31" s="44">
        <v>-90</v>
      </c>
      <c r="C31" s="52" t="str">
        <f>IF('Ол1-4с'!D213='Ол1-4с'!C215,'Ол1-4с'!C211,IF('Ол1-4с'!D213='Ол1-4с'!C211,'Ол1-4с'!C215,0))</f>
        <v>Иванов Виталий</v>
      </c>
      <c r="D31" s="48"/>
      <c r="E31" s="19">
        <v>211</v>
      </c>
      <c r="F31" s="54" t="s">
        <v>247</v>
      </c>
      <c r="G31" s="48"/>
      <c r="H31" s="46"/>
      <c r="I31" s="46"/>
      <c r="J31" s="48"/>
      <c r="K31" s="63"/>
      <c r="L31" s="60"/>
      <c r="M31"/>
      <c r="N31"/>
      <c r="O31"/>
      <c r="P31"/>
      <c r="Q31"/>
      <c r="R31"/>
      <c r="S31"/>
      <c r="T31"/>
      <c r="U31"/>
    </row>
    <row r="32" spans="1:21" ht="13.5" customHeight="1">
      <c r="A32" s="44">
        <v>-15</v>
      </c>
      <c r="B32" s="45" t="str">
        <f>IF('Ол1-4с'!C61='Ол1-4с'!B60,'Ол1-4с'!B62,IF('Ол1-4с'!C61='Ол1-4с'!B62,'Ол1-4с'!B60,0))</f>
        <v>Серов Данил</v>
      </c>
      <c r="C32" s="46"/>
      <c r="D32" s="19">
        <v>195</v>
      </c>
      <c r="E32" s="54" t="s">
        <v>250</v>
      </c>
      <c r="F32" s="46"/>
      <c r="G32" s="48"/>
      <c r="H32" s="46"/>
      <c r="I32" s="46"/>
      <c r="J32" s="19"/>
      <c r="K32" s="64"/>
      <c r="L32" s="60"/>
      <c r="M32"/>
      <c r="N32"/>
      <c r="O32"/>
      <c r="P32"/>
      <c r="Q32"/>
      <c r="R32"/>
      <c r="S32"/>
      <c r="T32"/>
      <c r="U32"/>
    </row>
    <row r="33" spans="1:21" ht="13.5" customHeight="1">
      <c r="A33" s="44"/>
      <c r="B33" s="19">
        <v>135</v>
      </c>
      <c r="C33" s="47" t="s">
        <v>33</v>
      </c>
      <c r="D33" s="48"/>
      <c r="E33" s="46"/>
      <c r="F33" s="46"/>
      <c r="G33" s="48"/>
      <c r="H33" s="46"/>
      <c r="I33" s="46"/>
      <c r="J33" s="48"/>
      <c r="K33" s="64"/>
      <c r="L33" s="60"/>
      <c r="M33"/>
      <c r="N33"/>
      <c r="O33"/>
      <c r="P33"/>
      <c r="Q33"/>
      <c r="R33"/>
      <c r="S33"/>
      <c r="T33"/>
      <c r="U33"/>
    </row>
    <row r="34" spans="1:21" ht="13.5" customHeight="1">
      <c r="A34" s="44">
        <v>-16</v>
      </c>
      <c r="B34" s="50" t="str">
        <f>IF('Ол1-4с'!C65='Ол1-4с'!B64,'Ол1-4с'!B66,IF('Ол1-4с'!C65='Ол1-4с'!B66,'Ол1-4с'!B64,0))</f>
        <v>_</v>
      </c>
      <c r="C34" s="19">
        <v>167</v>
      </c>
      <c r="D34" s="56" t="s">
        <v>8</v>
      </c>
      <c r="E34" s="46"/>
      <c r="F34" s="44">
        <v>-119</v>
      </c>
      <c r="G34" s="50" t="str">
        <f>IF('Ол1-4с'!F217='Ол1-4с'!E209,'Ол1-4с'!E225,IF('Ол1-4с'!F217='Ол1-4с'!E225,'Ол1-4с'!E209,0))</f>
        <v>Яковлев Денис</v>
      </c>
      <c r="H34" s="46"/>
      <c r="I34" s="65"/>
      <c r="J34" s="66"/>
      <c r="K34" s="64"/>
      <c r="L34" s="60"/>
      <c r="M34"/>
      <c r="N34"/>
      <c r="O34"/>
      <c r="P34"/>
      <c r="Q34"/>
      <c r="R34"/>
      <c r="S34"/>
      <c r="T34"/>
      <c r="U34"/>
    </row>
    <row r="35" spans="1:21" ht="13.5" customHeight="1">
      <c r="A35" s="44"/>
      <c r="B35" s="44">
        <v>-89</v>
      </c>
      <c r="C35" s="52" t="str">
        <f>IF('Ол1-4с'!D205='Ол1-4с'!C207,'Ол1-4с'!C203,IF('Ол1-4с'!D205='Ол1-4с'!C203,'Ол1-4с'!C207,0))</f>
        <v>Мирваязов Ильяс</v>
      </c>
      <c r="D35" s="46"/>
      <c r="E35" s="46"/>
      <c r="F35" s="46"/>
      <c r="G35" s="46"/>
      <c r="H35" s="46"/>
      <c r="I35" s="65"/>
      <c r="J35" s="67"/>
      <c r="K35" s="64"/>
      <c r="L35" s="60"/>
      <c r="M35"/>
      <c r="N35"/>
      <c r="O35"/>
      <c r="P35"/>
      <c r="Q35"/>
      <c r="R35"/>
      <c r="S35"/>
      <c r="T35"/>
      <c r="U35"/>
    </row>
    <row r="36" spans="1:21" ht="13.5" customHeight="1">
      <c r="A36" s="44">
        <v>-17</v>
      </c>
      <c r="B36" s="45" t="str">
        <f>IF('Ол1-4с'!C71='Ол1-4с'!B70,'Ол1-4с'!B72,IF('Ол1-4с'!C71='Ол1-4с'!B72,'Ол1-4с'!B70,0))</f>
        <v>_</v>
      </c>
      <c r="C36" s="46"/>
      <c r="D36" s="44">
        <v>-101</v>
      </c>
      <c r="E36" s="45" t="str">
        <f>IF('Ол1-4с'!E77='Ол1-4с'!D73,'Ол1-4с'!D81,IF('Ол1-4с'!E77='Ол1-4с'!D81,'Ол1-4с'!D73,0))</f>
        <v>Искаров Руслан</v>
      </c>
      <c r="F36" s="46"/>
      <c r="G36" s="46"/>
      <c r="H36" s="46"/>
      <c r="I36" s="46"/>
      <c r="J36" s="48"/>
      <c r="K36" s="64"/>
      <c r="L36" s="60"/>
      <c r="M36"/>
      <c r="N36"/>
      <c r="O36"/>
      <c r="P36"/>
      <c r="Q36"/>
      <c r="R36"/>
      <c r="S36"/>
      <c r="T36"/>
      <c r="U36"/>
    </row>
    <row r="37" spans="1:21" ht="13.5" customHeight="1">
      <c r="A37" s="44"/>
      <c r="B37" s="19">
        <v>136</v>
      </c>
      <c r="C37" s="47" t="s">
        <v>331</v>
      </c>
      <c r="D37" s="46"/>
      <c r="E37" s="48"/>
      <c r="F37" s="46"/>
      <c r="G37" s="46"/>
      <c r="H37" s="46"/>
      <c r="I37" s="49"/>
      <c r="J37" s="48"/>
      <c r="K37" s="64"/>
      <c r="L37" s="60"/>
      <c r="M37"/>
      <c r="N37"/>
      <c r="O37"/>
      <c r="P37"/>
      <c r="Q37"/>
      <c r="R37"/>
      <c r="S37"/>
      <c r="T37"/>
      <c r="U37"/>
    </row>
    <row r="38" spans="1:21" ht="13.5" customHeight="1">
      <c r="A38" s="44">
        <v>-18</v>
      </c>
      <c r="B38" s="50" t="str">
        <f>IF('Ол1-4с'!C75='Ол1-4с'!B74,'Ол1-4с'!B76,IF('Ол1-4с'!C75='Ол1-4с'!B76,'Ол1-4с'!B74,0))</f>
        <v>Гарифуллина Эльмира</v>
      </c>
      <c r="C38" s="19">
        <v>168</v>
      </c>
      <c r="D38" s="47" t="s">
        <v>25</v>
      </c>
      <c r="E38" s="19"/>
      <c r="F38" s="51"/>
      <c r="G38" s="46"/>
      <c r="H38" s="44">
        <v>-122</v>
      </c>
      <c r="I38" s="45" t="str">
        <f>IF('Ол1-4с'!G101='Ол1-4с'!F85,'Ол1-4с'!F117,IF('Ол1-4с'!G101='Ол1-4с'!F117,'Ол1-4с'!F85,0))</f>
        <v>Клементьев Роман</v>
      </c>
      <c r="J38" s="48"/>
      <c r="K38" s="64"/>
      <c r="L38" s="60"/>
      <c r="M38"/>
      <c r="N38"/>
      <c r="O38"/>
      <c r="P38"/>
      <c r="Q38"/>
      <c r="R38"/>
      <c r="S38"/>
      <c r="T38"/>
      <c r="U38"/>
    </row>
    <row r="39" spans="1:21" ht="13.5" customHeight="1">
      <c r="A39" s="44"/>
      <c r="B39" s="44">
        <v>-88</v>
      </c>
      <c r="C39" s="52" t="str">
        <f>IF('Ол1-4с'!D195='Ол1-4с'!C197,'Ол1-4с'!C193,IF('Ол1-4с'!D195='Ол1-4с'!C193,'Ол1-4с'!C197,0))</f>
        <v>Петухова Надежда</v>
      </c>
      <c r="D39" s="48"/>
      <c r="E39" s="19">
        <v>212</v>
      </c>
      <c r="F39" s="53" t="s">
        <v>332</v>
      </c>
      <c r="G39" s="46"/>
      <c r="H39" s="46"/>
      <c r="I39" s="48"/>
      <c r="J39" s="48"/>
      <c r="K39" s="64"/>
      <c r="L39" s="60"/>
      <c r="M39"/>
      <c r="N39"/>
      <c r="O39"/>
      <c r="P39"/>
      <c r="Q39"/>
      <c r="R39"/>
      <c r="S39"/>
      <c r="T39"/>
      <c r="U39"/>
    </row>
    <row r="40" spans="1:21" ht="13.5" customHeight="1">
      <c r="A40" s="44">
        <v>-19</v>
      </c>
      <c r="B40" s="45" t="str">
        <f>IF('Ол1-4с'!C79='Ол1-4с'!B78,'Ол1-4с'!B80,IF('Ол1-4с'!C79='Ол1-4с'!B80,'Ол1-4с'!B78,0))</f>
        <v>_</v>
      </c>
      <c r="C40" s="46"/>
      <c r="D40" s="19">
        <v>196</v>
      </c>
      <c r="E40" s="54" t="s">
        <v>316</v>
      </c>
      <c r="F40" s="48"/>
      <c r="G40" s="46"/>
      <c r="H40" s="46"/>
      <c r="I40" s="48"/>
      <c r="J40" s="48"/>
      <c r="K40" s="64"/>
      <c r="L40" s="60"/>
      <c r="M40"/>
      <c r="N40"/>
      <c r="O40"/>
      <c r="P40"/>
      <c r="Q40"/>
      <c r="R40"/>
      <c r="S40"/>
      <c r="T40"/>
      <c r="U40"/>
    </row>
    <row r="41" spans="1:21" ht="13.5" customHeight="1">
      <c r="A41" s="44"/>
      <c r="B41" s="19">
        <v>137</v>
      </c>
      <c r="C41" s="47"/>
      <c r="D41" s="48"/>
      <c r="E41" s="49"/>
      <c r="F41" s="48"/>
      <c r="G41" s="46"/>
      <c r="H41" s="46"/>
      <c r="I41" s="48"/>
      <c r="J41" s="48"/>
      <c r="K41" s="64"/>
      <c r="L41" s="60"/>
      <c r="M41"/>
      <c r="N41"/>
      <c r="O41"/>
      <c r="P41"/>
      <c r="Q41"/>
      <c r="R41"/>
      <c r="S41"/>
      <c r="T41"/>
      <c r="U41"/>
    </row>
    <row r="42" spans="1:21" ht="13.5" customHeight="1">
      <c r="A42" s="44">
        <v>-20</v>
      </c>
      <c r="B42" s="50" t="str">
        <f>IF('Ол1-4с'!C83='Ол1-4с'!B82,'Ол1-4с'!B84,IF('Ол1-4с'!C83='Ол1-4с'!B84,'Ол1-4с'!B82,0))</f>
        <v>_</v>
      </c>
      <c r="C42" s="19">
        <v>169</v>
      </c>
      <c r="D42" s="56" t="s">
        <v>316</v>
      </c>
      <c r="E42" s="49"/>
      <c r="F42" s="19">
        <v>226</v>
      </c>
      <c r="G42" s="53" t="s">
        <v>332</v>
      </c>
      <c r="H42" s="49"/>
      <c r="I42" s="48"/>
      <c r="J42" s="48"/>
      <c r="K42" s="64"/>
      <c r="L42" s="60"/>
      <c r="M42"/>
      <c r="N42"/>
      <c r="O42"/>
      <c r="P42"/>
      <c r="Q42"/>
      <c r="R42"/>
      <c r="S42"/>
      <c r="T42"/>
      <c r="U42"/>
    </row>
    <row r="43" spans="1:21" ht="13.5" customHeight="1">
      <c r="A43" s="44"/>
      <c r="B43" s="44">
        <v>-87</v>
      </c>
      <c r="C43" s="52" t="str">
        <f>IF('Ол1-4с'!D187='Ол1-4с'!C189,'Ол1-4с'!C185,IF('Ол1-4с'!D187='Ол1-4с'!C185,'Ол1-4с'!C189,0))</f>
        <v>Новокшонов Ярослав</v>
      </c>
      <c r="D43" s="46"/>
      <c r="E43" s="49"/>
      <c r="F43" s="48"/>
      <c r="G43" s="48"/>
      <c r="H43" s="49"/>
      <c r="I43" s="48"/>
      <c r="J43" s="48"/>
      <c r="K43" s="64"/>
      <c r="L43" s="60"/>
      <c r="M43"/>
      <c r="N43"/>
      <c r="O43"/>
      <c r="P43"/>
      <c r="Q43"/>
      <c r="R43"/>
      <c r="S43"/>
      <c r="T43"/>
      <c r="U43"/>
    </row>
    <row r="44" spans="1:21" ht="13.5" customHeight="1">
      <c r="A44" s="44">
        <v>-21</v>
      </c>
      <c r="B44" s="45" t="str">
        <f>IF('Ол1-4с'!C87='Ол1-4с'!B86,'Ол1-4с'!B88,IF('Ол1-4с'!C87='Ол1-4с'!B88,'Ол1-4с'!B86,0))</f>
        <v>_</v>
      </c>
      <c r="C44" s="46"/>
      <c r="D44" s="44">
        <v>-102</v>
      </c>
      <c r="E44" s="45" t="str">
        <f>IF('Ол1-4с'!E93='Ол1-4с'!D89,'Ол1-4с'!D97,IF('Ол1-4с'!E93='Ол1-4с'!D97,'Ол1-4с'!D89,0))</f>
        <v>Юнусов Камиль</v>
      </c>
      <c r="F44" s="48"/>
      <c r="G44" s="48"/>
      <c r="H44" s="49"/>
      <c r="I44" s="48"/>
      <c r="J44" s="48"/>
      <c r="K44" s="68">
        <v>250</v>
      </c>
      <c r="L44" s="62" t="s">
        <v>309</v>
      </c>
      <c r="M44"/>
      <c r="N44"/>
      <c r="O44"/>
      <c r="P44"/>
      <c r="Q44"/>
      <c r="R44"/>
      <c r="S44"/>
      <c r="T44"/>
      <c r="U44"/>
    </row>
    <row r="45" spans="1:21" ht="13.5" customHeight="1">
      <c r="A45" s="44"/>
      <c r="B45" s="19">
        <v>138</v>
      </c>
      <c r="C45" s="47"/>
      <c r="D45" s="46"/>
      <c r="E45" s="48"/>
      <c r="F45" s="48"/>
      <c r="G45" s="48"/>
      <c r="H45" s="49"/>
      <c r="I45" s="48"/>
      <c r="J45" s="48"/>
      <c r="K45" s="64"/>
      <c r="L45" s="63"/>
      <c r="M45"/>
      <c r="N45"/>
      <c r="O45"/>
      <c r="P45"/>
      <c r="Q45"/>
      <c r="R45"/>
      <c r="S45"/>
      <c r="T45"/>
      <c r="U45"/>
    </row>
    <row r="46" spans="1:21" ht="13.5" customHeight="1">
      <c r="A46" s="44">
        <v>-22</v>
      </c>
      <c r="B46" s="50" t="str">
        <f>IF('Ол1-4с'!C91='Ол1-4с'!B90,'Ол1-4с'!B92,IF('Ол1-4с'!C91='Ол1-4с'!B92,'Ол1-4с'!B90,0))</f>
        <v>_</v>
      </c>
      <c r="C46" s="19">
        <v>170</v>
      </c>
      <c r="D46" s="47" t="s">
        <v>276</v>
      </c>
      <c r="E46" s="19"/>
      <c r="F46" s="57"/>
      <c r="G46" s="19">
        <v>234</v>
      </c>
      <c r="H46" s="53" t="s">
        <v>332</v>
      </c>
      <c r="I46" s="19">
        <v>245</v>
      </c>
      <c r="J46" s="54" t="s">
        <v>332</v>
      </c>
      <c r="K46" s="64"/>
      <c r="L46" s="64"/>
      <c r="M46"/>
      <c r="N46"/>
      <c r="O46"/>
      <c r="P46"/>
      <c r="Q46"/>
      <c r="R46"/>
      <c r="S46"/>
      <c r="T46"/>
      <c r="U46"/>
    </row>
    <row r="47" spans="1:21" ht="13.5" customHeight="1">
      <c r="A47" s="44"/>
      <c r="B47" s="44">
        <v>-86</v>
      </c>
      <c r="C47" s="52" t="str">
        <f>IF('Ол1-4с'!D179='Ол1-4с'!C181,'Ол1-4с'!C177,IF('Ол1-4с'!D179='Ол1-4с'!C177,'Ол1-4с'!C181,0))</f>
        <v>Шайдулов Эдуард</v>
      </c>
      <c r="D47" s="48"/>
      <c r="E47" s="19">
        <v>213</v>
      </c>
      <c r="F47" s="54" t="s">
        <v>279</v>
      </c>
      <c r="G47" s="48"/>
      <c r="H47" s="48"/>
      <c r="I47" s="48"/>
      <c r="J47" s="46"/>
      <c r="K47" s="64"/>
      <c r="L47" s="64"/>
      <c r="M47"/>
      <c r="N47"/>
      <c r="O47"/>
      <c r="P47"/>
      <c r="Q47"/>
      <c r="R47"/>
      <c r="S47"/>
      <c r="T47"/>
      <c r="U47"/>
    </row>
    <row r="48" spans="1:21" ht="13.5" customHeight="1">
      <c r="A48" s="44">
        <v>-23</v>
      </c>
      <c r="B48" s="45" t="str">
        <f>IF('Ол1-4с'!C95='Ол1-4с'!B94,'Ол1-4с'!B96,IF('Ол1-4с'!C95='Ол1-4с'!B96,'Ол1-4с'!B94,0))</f>
        <v>Баязитов Рамиль</v>
      </c>
      <c r="C48" s="46"/>
      <c r="D48" s="19">
        <v>197</v>
      </c>
      <c r="E48" s="54" t="s">
        <v>149</v>
      </c>
      <c r="F48" s="46"/>
      <c r="G48" s="48"/>
      <c r="H48" s="48"/>
      <c r="I48" s="48"/>
      <c r="J48" s="46"/>
      <c r="K48" s="64"/>
      <c r="L48" s="64"/>
      <c r="M48"/>
      <c r="N48"/>
      <c r="O48"/>
      <c r="P48"/>
      <c r="Q48"/>
      <c r="R48"/>
      <c r="S48"/>
      <c r="T48"/>
      <c r="U48"/>
    </row>
    <row r="49" spans="1:21" ht="13.5" customHeight="1">
      <c r="A49" s="44"/>
      <c r="B49" s="19">
        <v>139</v>
      </c>
      <c r="C49" s="47" t="s">
        <v>327</v>
      </c>
      <c r="D49" s="48"/>
      <c r="E49" s="49"/>
      <c r="F49" s="46"/>
      <c r="G49" s="48"/>
      <c r="H49" s="48"/>
      <c r="I49" s="48"/>
      <c r="J49" s="46"/>
      <c r="K49" s="64"/>
      <c r="L49" s="64"/>
      <c r="M49"/>
      <c r="N49"/>
      <c r="O49"/>
      <c r="P49"/>
      <c r="Q49"/>
      <c r="R49"/>
      <c r="S49"/>
      <c r="T49"/>
      <c r="U49"/>
    </row>
    <row r="50" spans="1:21" ht="13.5" customHeight="1">
      <c r="A50" s="44">
        <v>-24</v>
      </c>
      <c r="B50" s="50" t="str">
        <f>IF('Ол1-4с'!C99='Ол1-4с'!B98,'Ол1-4с'!B100,IF('Ол1-4с'!C99='Ол1-4с'!B100,'Ол1-4с'!B98,0))</f>
        <v>_</v>
      </c>
      <c r="C50" s="19">
        <v>171</v>
      </c>
      <c r="D50" s="56" t="s">
        <v>149</v>
      </c>
      <c r="E50" s="49"/>
      <c r="F50" s="44">
        <v>-118</v>
      </c>
      <c r="G50" s="50" t="str">
        <f>IF('Ол1-4с'!F183='Ол1-4с'!E191,'Ол1-4с'!E175,IF('Ол1-4с'!F183='Ол1-4с'!E175,'Ол1-4с'!E191,0))</f>
        <v>Коврижников Максим</v>
      </c>
      <c r="H50" s="48"/>
      <c r="I50" s="48"/>
      <c r="J50" s="46"/>
      <c r="K50" s="64"/>
      <c r="L50" s="64"/>
      <c r="M50"/>
      <c r="N50"/>
      <c r="O50"/>
      <c r="P50"/>
      <c r="Q50"/>
      <c r="R50"/>
      <c r="S50"/>
      <c r="T50"/>
      <c r="U50"/>
    </row>
    <row r="51" spans="1:21" ht="13.5" customHeight="1">
      <c r="A51" s="44"/>
      <c r="B51" s="61">
        <v>-85</v>
      </c>
      <c r="C51" s="52" t="str">
        <f>IF('Ол1-4с'!D171='Ол1-4с'!C173,'Ол1-4с'!C169,IF('Ол1-4с'!D171='Ол1-4с'!C169,'Ол1-4с'!C173,0))</f>
        <v>Худайбердин Динар</v>
      </c>
      <c r="D51" s="46"/>
      <c r="E51" s="49"/>
      <c r="F51" s="46"/>
      <c r="G51" s="49"/>
      <c r="H51" s="48"/>
      <c r="I51" s="48"/>
      <c r="J51" s="46"/>
      <c r="K51" s="64"/>
      <c r="L51" s="64"/>
      <c r="M51"/>
      <c r="N51"/>
      <c r="O51"/>
      <c r="P51"/>
      <c r="Q51"/>
      <c r="R51"/>
      <c r="S51"/>
      <c r="T51"/>
      <c r="U51"/>
    </row>
    <row r="52" spans="1:21" ht="13.5" customHeight="1">
      <c r="A52" s="44">
        <v>-25</v>
      </c>
      <c r="B52" s="45" t="str">
        <f>IF('Ол1-4с'!C103='Ол1-4с'!B102,'Ол1-4с'!B104,IF('Ол1-4с'!C103='Ол1-4с'!B104,'Ол1-4с'!B102,0))</f>
        <v>_</v>
      </c>
      <c r="C52" s="46"/>
      <c r="D52" s="44">
        <v>-103</v>
      </c>
      <c r="E52" s="45" t="str">
        <f>IF('Ол1-4с'!E109='Ол1-4с'!D105,'Ол1-4с'!D113,IF('Ол1-4с'!E109='Ол1-4с'!D113,'Ол1-4с'!D105,0))</f>
        <v>Басс Кирилл</v>
      </c>
      <c r="F52" s="46"/>
      <c r="G52" s="49"/>
      <c r="H52" s="48"/>
      <c r="I52" s="48"/>
      <c r="J52" s="46"/>
      <c r="K52" s="64"/>
      <c r="L52" s="64"/>
      <c r="M52"/>
      <c r="N52"/>
      <c r="O52"/>
      <c r="P52"/>
      <c r="Q52"/>
      <c r="R52"/>
      <c r="S52"/>
      <c r="T52"/>
      <c r="U52"/>
    </row>
    <row r="53" spans="1:21" ht="13.5" customHeight="1">
      <c r="A53" s="44"/>
      <c r="B53" s="19">
        <v>140</v>
      </c>
      <c r="C53" s="47" t="s">
        <v>44</v>
      </c>
      <c r="D53" s="46"/>
      <c r="E53" s="48"/>
      <c r="F53" s="46"/>
      <c r="G53" s="49"/>
      <c r="H53" s="48"/>
      <c r="I53" s="48"/>
      <c r="J53" s="46"/>
      <c r="K53" s="64"/>
      <c r="L53" s="64"/>
      <c r="M53"/>
      <c r="N53"/>
      <c r="O53"/>
      <c r="P53"/>
      <c r="Q53"/>
      <c r="R53"/>
      <c r="S53"/>
      <c r="T53"/>
      <c r="U53"/>
    </row>
    <row r="54" spans="1:21" ht="13.5" customHeight="1">
      <c r="A54" s="44">
        <v>-26</v>
      </c>
      <c r="B54" s="50" t="str">
        <f>IF('Ол1-4с'!C107='Ол1-4с'!B106,'Ол1-4с'!B108,IF('Ол1-4с'!C107='Ол1-4с'!B108,'Ол1-4с'!B106,0))</f>
        <v>Золотихин Филипп</v>
      </c>
      <c r="C54" s="19">
        <v>172</v>
      </c>
      <c r="D54" s="47" t="s">
        <v>325</v>
      </c>
      <c r="E54" s="19"/>
      <c r="F54" s="51"/>
      <c r="G54" s="49"/>
      <c r="H54" s="19">
        <v>241</v>
      </c>
      <c r="I54" s="54" t="s">
        <v>332</v>
      </c>
      <c r="J54" s="46"/>
      <c r="K54" s="64"/>
      <c r="L54" s="64"/>
      <c r="M54"/>
      <c r="N54"/>
      <c r="O54"/>
      <c r="P54"/>
      <c r="Q54"/>
      <c r="R54"/>
      <c r="S54"/>
      <c r="T54"/>
      <c r="U54"/>
    </row>
    <row r="55" spans="1:21" ht="13.5" customHeight="1">
      <c r="A55" s="44"/>
      <c r="B55" s="44">
        <v>-84</v>
      </c>
      <c r="C55" s="52" t="str">
        <f>IF('Ол1-4с'!D163='Ол1-4с'!C165,'Ол1-4с'!C161,IF('Ол1-4с'!D163='Ол1-4с'!C161,'Ол1-4с'!C165,0))</f>
        <v>Арсланов Ильназ</v>
      </c>
      <c r="D55" s="48"/>
      <c r="E55" s="19">
        <v>214</v>
      </c>
      <c r="F55" s="53" t="s">
        <v>325</v>
      </c>
      <c r="G55" s="49"/>
      <c r="H55" s="48"/>
      <c r="I55" s="46"/>
      <c r="J55" s="46"/>
      <c r="K55" s="64"/>
      <c r="L55" s="64"/>
      <c r="M55"/>
      <c r="N55"/>
      <c r="O55"/>
      <c r="P55"/>
      <c r="Q55"/>
      <c r="R55"/>
      <c r="S55"/>
      <c r="T55"/>
      <c r="U55"/>
    </row>
    <row r="56" spans="1:21" ht="13.5" customHeight="1">
      <c r="A56" s="44">
        <v>-27</v>
      </c>
      <c r="B56" s="45" t="str">
        <f>IF('Ол1-4с'!C111='Ол1-4с'!B110,'Ол1-4с'!B112,IF('Ол1-4с'!C111='Ол1-4с'!B112,'Ол1-4с'!B110,0))</f>
        <v>Полинок Оксана</v>
      </c>
      <c r="C56" s="46"/>
      <c r="D56" s="19">
        <v>198</v>
      </c>
      <c r="E56" s="54" t="s">
        <v>325</v>
      </c>
      <c r="F56" s="48"/>
      <c r="G56" s="49"/>
      <c r="H56" s="48"/>
      <c r="I56" s="46"/>
      <c r="J56" s="46"/>
      <c r="K56" s="64"/>
      <c r="L56" s="64"/>
      <c r="M56"/>
      <c r="N56"/>
      <c r="O56"/>
      <c r="P56"/>
      <c r="Q56"/>
      <c r="R56"/>
      <c r="S56"/>
      <c r="T56"/>
      <c r="U56"/>
    </row>
    <row r="57" spans="1:21" ht="13.5" customHeight="1">
      <c r="A57" s="44"/>
      <c r="B57" s="19">
        <v>141</v>
      </c>
      <c r="C57" s="47" t="s">
        <v>97</v>
      </c>
      <c r="D57" s="48"/>
      <c r="E57" s="49"/>
      <c r="F57" s="48"/>
      <c r="G57" s="49"/>
      <c r="H57" s="48"/>
      <c r="I57" s="46"/>
      <c r="J57" s="46"/>
      <c r="K57" s="64"/>
      <c r="L57" s="64"/>
      <c r="M57"/>
      <c r="N57"/>
      <c r="O57"/>
      <c r="P57"/>
      <c r="Q57"/>
      <c r="R57"/>
      <c r="S57"/>
      <c r="T57"/>
      <c r="U57"/>
    </row>
    <row r="58" spans="1:21" ht="13.5" customHeight="1">
      <c r="A58" s="44">
        <v>-28</v>
      </c>
      <c r="B58" s="50" t="str">
        <f>IF('Ол1-4с'!C115='Ол1-4с'!B114,'Ол1-4с'!B116,IF('Ол1-4с'!C115='Ол1-4с'!B116,'Ол1-4с'!B114,0))</f>
        <v>_</v>
      </c>
      <c r="C58" s="19">
        <v>173</v>
      </c>
      <c r="D58" s="56" t="s">
        <v>284</v>
      </c>
      <c r="E58" s="49"/>
      <c r="F58" s="19">
        <v>227</v>
      </c>
      <c r="G58" s="53" t="s">
        <v>325</v>
      </c>
      <c r="H58" s="48"/>
      <c r="I58" s="46"/>
      <c r="J58" s="46"/>
      <c r="K58" s="50" t="str">
        <f>IF('Ол1-4с'!I190='Ол1-4с'!G167,'Ол1-4с'!G233,IF('Ол1-4с'!I190='Ол1-4с'!G233,'Ол1-4с'!G167,0))</f>
        <v>Лютый Олег</v>
      </c>
      <c r="L58" s="69">
        <v>-126</v>
      </c>
      <c r="M58"/>
      <c r="N58"/>
      <c r="O58"/>
      <c r="P58"/>
      <c r="Q58"/>
      <c r="R58"/>
      <c r="S58"/>
      <c r="T58"/>
      <c r="U58"/>
    </row>
    <row r="59" spans="1:21" ht="13.5" customHeight="1">
      <c r="A59" s="44"/>
      <c r="B59" s="44">
        <v>-83</v>
      </c>
      <c r="C59" s="52" t="str">
        <f>IF('Ол1-4с'!D155='Ол1-4с'!C157,'Ол1-4с'!C153,IF('Ол1-4с'!D155='Ол1-4с'!C153,'Ол1-4с'!C157,0))</f>
        <v>Хакимова Регина</v>
      </c>
      <c r="D59" s="46"/>
      <c r="E59" s="49"/>
      <c r="F59" s="48"/>
      <c r="G59" s="48"/>
      <c r="H59" s="48"/>
      <c r="I59" s="46"/>
      <c r="J59" s="46"/>
      <c r="K59"/>
      <c r="L59" s="64"/>
      <c r="M59"/>
      <c r="N59"/>
      <c r="O59"/>
      <c r="P59"/>
      <c r="Q59"/>
      <c r="R59"/>
      <c r="S59"/>
      <c r="T59"/>
      <c r="U59"/>
    </row>
    <row r="60" spans="1:21" ht="13.5" customHeight="1">
      <c r="A60" s="44">
        <v>-29</v>
      </c>
      <c r="B60" s="45" t="str">
        <f>IF('Ол1-4с'!C119='Ол1-4с'!B118,'Ол1-4с'!B120,IF('Ол1-4с'!C119='Ол1-4с'!B120,'Ол1-4с'!B118,0))</f>
        <v>_</v>
      </c>
      <c r="C60" s="46"/>
      <c r="D60" s="44">
        <v>-104</v>
      </c>
      <c r="E60" s="45" t="str">
        <f>IF('Ол1-4с'!E125='Ол1-4с'!D121,'Ол1-4с'!D129,IF('Ол1-4с'!E125='Ол1-4с'!D129,'Ол1-4с'!D121,0))</f>
        <v>Топорков Юрий</v>
      </c>
      <c r="F60" s="48"/>
      <c r="G60" s="48"/>
      <c r="H60" s="48"/>
      <c r="I60" s="46"/>
      <c r="J60" s="46"/>
      <c r="K60"/>
      <c r="L60" s="64"/>
      <c r="M60"/>
      <c r="N60"/>
      <c r="O60"/>
      <c r="P60"/>
      <c r="Q60"/>
      <c r="R60"/>
      <c r="S60"/>
      <c r="T60"/>
      <c r="U60"/>
    </row>
    <row r="61" spans="1:21" ht="13.5" customHeight="1">
      <c r="A61" s="44"/>
      <c r="B61" s="19">
        <v>142</v>
      </c>
      <c r="C61" s="47"/>
      <c r="D61" s="46"/>
      <c r="E61" s="48"/>
      <c r="F61" s="48"/>
      <c r="G61" s="48"/>
      <c r="H61" s="48"/>
      <c r="I61" s="46"/>
      <c r="J61" s="46"/>
      <c r="K61"/>
      <c r="L61" s="64"/>
      <c r="M61"/>
      <c r="N61"/>
      <c r="O61"/>
      <c r="P61"/>
      <c r="Q61"/>
      <c r="R61"/>
      <c r="S61"/>
      <c r="T61"/>
      <c r="U61"/>
    </row>
    <row r="62" spans="1:21" ht="13.5" customHeight="1">
      <c r="A62" s="44">
        <v>-30</v>
      </c>
      <c r="B62" s="50" t="str">
        <f>IF('Ол1-4с'!C123='Ол1-4с'!B122,'Ол1-4с'!B124,IF('Ол1-4с'!C123='Ол1-4с'!B124,'Ол1-4с'!B122,0))</f>
        <v>_</v>
      </c>
      <c r="C62" s="19">
        <v>174</v>
      </c>
      <c r="D62" s="47" t="s">
        <v>263</v>
      </c>
      <c r="E62" s="19"/>
      <c r="F62" s="57"/>
      <c r="G62" s="19">
        <v>235</v>
      </c>
      <c r="H62" s="54" t="s">
        <v>306</v>
      </c>
      <c r="I62" s="46"/>
      <c r="J62" s="46"/>
      <c r="K62"/>
      <c r="L62" s="64"/>
      <c r="M62"/>
      <c r="N62"/>
      <c r="O62"/>
      <c r="P62"/>
      <c r="Q62"/>
      <c r="R62"/>
      <c r="S62"/>
      <c r="T62"/>
      <c r="U62"/>
    </row>
    <row r="63" spans="1:21" ht="13.5" customHeight="1">
      <c r="A63" s="44"/>
      <c r="B63" s="44">
        <v>-82</v>
      </c>
      <c r="C63" s="52" t="str">
        <f>IF('Ол1-4с'!D147='Ол1-4с'!C149,'Ол1-4с'!C145,IF('Ол1-4с'!D147='Ол1-4с'!C145,'Ол1-4с'!C149,0))</f>
        <v>Зиновьев Александр</v>
      </c>
      <c r="D63" s="48"/>
      <c r="E63" s="19">
        <v>215</v>
      </c>
      <c r="F63" s="54" t="s">
        <v>263</v>
      </c>
      <c r="G63" s="48"/>
      <c r="H63" s="70"/>
      <c r="I63" s="46"/>
      <c r="J63" s="46"/>
      <c r="K63"/>
      <c r="L63" s="64"/>
      <c r="M63"/>
      <c r="N63"/>
      <c r="O63"/>
      <c r="P63"/>
      <c r="Q63"/>
      <c r="R63"/>
      <c r="S63"/>
      <c r="T63"/>
      <c r="U63"/>
    </row>
    <row r="64" spans="1:21" ht="13.5" customHeight="1">
      <c r="A64" s="44">
        <v>-31</v>
      </c>
      <c r="B64" s="45" t="str">
        <f>IF('Ол1-4с'!C127='Ол1-4с'!B126,'Ол1-4с'!B128,IF('Ол1-4с'!C127='Ол1-4с'!B128,'Ол1-4с'!B126,0))</f>
        <v>Хайдарова Регина</v>
      </c>
      <c r="C64" s="46"/>
      <c r="D64" s="19">
        <v>199</v>
      </c>
      <c r="E64" s="54" t="s">
        <v>263</v>
      </c>
      <c r="F64" s="46"/>
      <c r="G64" s="48"/>
      <c r="H64" s="70"/>
      <c r="I64" s="46"/>
      <c r="J64" s="46"/>
      <c r="K64"/>
      <c r="L64" s="64"/>
      <c r="M64"/>
      <c r="N64"/>
      <c r="O64"/>
      <c r="P64"/>
      <c r="Q64"/>
      <c r="R64"/>
      <c r="S64"/>
      <c r="T64"/>
      <c r="U64"/>
    </row>
    <row r="65" spans="1:21" ht="13.5" customHeight="1">
      <c r="A65" s="44"/>
      <c r="B65" s="19">
        <v>143</v>
      </c>
      <c r="C65" s="47" t="s">
        <v>10</v>
      </c>
      <c r="D65" s="48"/>
      <c r="E65" s="46"/>
      <c r="F65" s="46"/>
      <c r="G65" s="48"/>
      <c r="H65" s="70"/>
      <c r="I65" s="46"/>
      <c r="J65" s="46"/>
      <c r="K65" s="71"/>
      <c r="L65" s="72" t="s">
        <v>293</v>
      </c>
      <c r="M65"/>
      <c r="N65"/>
      <c r="O65"/>
      <c r="P65"/>
      <c r="Q65"/>
      <c r="R65"/>
      <c r="S65"/>
      <c r="T65"/>
      <c r="U65"/>
    </row>
    <row r="66" spans="1:21" ht="13.5" customHeight="1">
      <c r="A66" s="44">
        <v>-32</v>
      </c>
      <c r="B66" s="50" t="str">
        <f>IF('Ол1-4с'!C131='Ол1-4с'!B130,'Ол1-4с'!B132,IF('Ол1-4с'!C131='Ол1-4с'!B132,'Ол1-4с'!B130,0))</f>
        <v>_</v>
      </c>
      <c r="C66" s="19">
        <v>175</v>
      </c>
      <c r="D66" s="56" t="s">
        <v>12</v>
      </c>
      <c r="E66" s="46"/>
      <c r="F66" s="44">
        <v>-117</v>
      </c>
      <c r="G66" s="50" t="str">
        <f>IF('Ол1-4с'!F151='Ол1-4с'!E143,'Ол1-4с'!E159,IF('Ол1-4с'!F51='Ол1-4с'!E159,'Ол1-4с'!E143,0))</f>
        <v>Бочаров Артем</v>
      </c>
      <c r="H66" s="70"/>
      <c r="I66" s="46"/>
      <c r="J66" s="46"/>
      <c r="K66" s="31" t="s">
        <v>125</v>
      </c>
      <c r="L66" s="68">
        <v>252</v>
      </c>
      <c r="M66"/>
      <c r="N66"/>
      <c r="O66"/>
      <c r="P66"/>
      <c r="Q66"/>
      <c r="R66"/>
      <c r="S66"/>
      <c r="T66"/>
      <c r="U66"/>
    </row>
    <row r="67" spans="1:21" ht="13.5" customHeight="1">
      <c r="A67" s="44"/>
      <c r="B67" s="44">
        <v>-81</v>
      </c>
      <c r="C67" s="52" t="str">
        <f>IF('Ол1-4с'!D139='Ол1-4с'!C141,'Ол1-4с'!C137,IF('Ол1-4с'!D139='Ол1-4с'!C137,'Ол1-4с'!C141,0))</f>
        <v>Камильянов Расуль</v>
      </c>
      <c r="D67" s="70"/>
      <c r="E67" s="46"/>
      <c r="F67" s="44"/>
      <c r="G67" s="27"/>
      <c r="H67" s="46"/>
      <c r="I67" s="46"/>
      <c r="J67" s="46"/>
      <c r="K67"/>
      <c r="L67" s="64"/>
      <c r="M67"/>
      <c r="N67"/>
      <c r="O67"/>
      <c r="P67"/>
      <c r="Q67"/>
      <c r="R67"/>
      <c r="S67"/>
      <c r="T67"/>
      <c r="U67"/>
    </row>
    <row r="68" spans="1:13" ht="9.75" customHeight="1">
      <c r="A68" s="81" t="str">
        <f>СпОл!A1</f>
        <v>Кубок Республики Башкортостан 2013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9.75" customHeight="1">
      <c r="A69" s="81" t="str">
        <f>СпОл!A2</f>
        <v>Общая лига 40-го Этапа Бадретдинов 50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9.75" customHeight="1">
      <c r="A70" s="82">
        <f>СпОл!A3</f>
        <v>41560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</row>
    <row r="71" spans="1:13" ht="9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73" t="s">
        <v>126</v>
      </c>
    </row>
    <row r="72" spans="1:21" ht="13.5" customHeight="1">
      <c r="A72" s="44">
        <v>-33</v>
      </c>
      <c r="B72" s="45" t="str">
        <f>IF('Ол1-4с'!C137='Ол1-4с'!B136,'Ол1-4с'!B138,IF('Ол1-4с'!C137='Ол1-4с'!B138,'Ол1-4с'!B136,0))</f>
        <v>_</v>
      </c>
      <c r="C72" s="46"/>
      <c r="D72" s="44">
        <v>-105</v>
      </c>
      <c r="E72" s="45" t="str">
        <f>IF('Ол1-4с'!E143='Ол1-4с'!D139,'Ол1-4с'!D147,IF('Ол1-4с'!E143='Ол1-4с'!D147,'Ол1-4с'!D139,0))</f>
        <v>Салихов Юнир</v>
      </c>
      <c r="F72" s="46"/>
      <c r="G72" s="46"/>
      <c r="H72" s="46"/>
      <c r="I72" s="46"/>
      <c r="J72" s="46"/>
      <c r="K72"/>
      <c r="L72" s="64"/>
      <c r="M72"/>
      <c r="N72"/>
      <c r="O72"/>
      <c r="P72"/>
      <c r="Q72"/>
      <c r="R72"/>
      <c r="S72"/>
      <c r="T72"/>
      <c r="U72"/>
    </row>
    <row r="73" spans="1:21" ht="13.5" customHeight="1">
      <c r="A73" s="44"/>
      <c r="B73" s="19">
        <v>144</v>
      </c>
      <c r="C73" s="47" t="s">
        <v>23</v>
      </c>
      <c r="D73" s="46"/>
      <c r="E73" s="48"/>
      <c r="F73" s="46"/>
      <c r="G73" s="46"/>
      <c r="H73" s="46"/>
      <c r="I73" s="49"/>
      <c r="J73" s="46"/>
      <c r="K73" s="74"/>
      <c r="L73" s="38" t="str">
        <f>IF(L65=L44,L112,IF(L65=L112,L44,0))</f>
        <v>Байрамалов Леонид</v>
      </c>
      <c r="M73"/>
      <c r="N73"/>
      <c r="O73"/>
      <c r="P73"/>
      <c r="Q73"/>
      <c r="R73"/>
      <c r="S73"/>
      <c r="T73"/>
      <c r="U73"/>
    </row>
    <row r="74" spans="1:21" ht="13.5" customHeight="1">
      <c r="A74" s="44">
        <v>-34</v>
      </c>
      <c r="B74" s="50" t="str">
        <f>IF('Ол1-4с'!C141='Ол1-4с'!B140,'Ол1-4с'!B142,IF('Ол1-4с'!C141='Ол1-4с'!B142,'Ол1-4с'!B140,0))</f>
        <v>Хазиев Альмир</v>
      </c>
      <c r="C74" s="19">
        <v>176</v>
      </c>
      <c r="D74" s="47" t="s">
        <v>24</v>
      </c>
      <c r="E74" s="19"/>
      <c r="F74" s="51"/>
      <c r="G74" s="46"/>
      <c r="H74" s="46"/>
      <c r="I74" s="49"/>
      <c r="J74" s="46"/>
      <c r="K74" s="31" t="s">
        <v>127</v>
      </c>
      <c r="L74" s="68">
        <v>-252</v>
      </c>
      <c r="M74"/>
      <c r="N74"/>
      <c r="O74"/>
      <c r="P74"/>
      <c r="Q74"/>
      <c r="R74"/>
      <c r="S74"/>
      <c r="T74"/>
      <c r="U74"/>
    </row>
    <row r="75" spans="1:21" ht="13.5" customHeight="1">
      <c r="A75" s="44"/>
      <c r="B75" s="44">
        <v>-80</v>
      </c>
      <c r="C75" s="52" t="str">
        <f>IF('Ол1-4с'!D129='Ол1-4с'!C131,'Ол1-4с'!C127,IF('Ол1-4с'!D129='Ол1-4с'!C127,'Ол1-4с'!C131,0))</f>
        <v>Салихов Салават</v>
      </c>
      <c r="D75" s="48"/>
      <c r="E75" s="19">
        <v>216</v>
      </c>
      <c r="F75" s="53" t="s">
        <v>319</v>
      </c>
      <c r="G75" s="46"/>
      <c r="H75" s="46"/>
      <c r="I75" s="49"/>
      <c r="J75" s="46"/>
      <c r="K75"/>
      <c r="L75" s="64"/>
      <c r="M75"/>
      <c r="N75"/>
      <c r="O75"/>
      <c r="P75"/>
      <c r="Q75"/>
      <c r="R75"/>
      <c r="S75"/>
      <c r="T75"/>
      <c r="U75"/>
    </row>
    <row r="76" spans="1:21" ht="13.5" customHeight="1">
      <c r="A76" s="44">
        <v>-35</v>
      </c>
      <c r="B76" s="45" t="str">
        <f>IF('Ол1-4с'!C145='Ол1-4с'!B144,'Ол1-4с'!B146,IF('Ол1-4с'!C145='Ол1-4с'!B146,'Ол1-4с'!B144,0))</f>
        <v>_</v>
      </c>
      <c r="C76" s="46"/>
      <c r="D76" s="19">
        <v>200</v>
      </c>
      <c r="E76" s="54" t="s">
        <v>264</v>
      </c>
      <c r="F76" s="48"/>
      <c r="G76" s="46"/>
      <c r="H76" s="44">
        <v>-123</v>
      </c>
      <c r="I76" s="45" t="str">
        <f>IF('Ол1-4с'!G167='Ол1-4с'!F151,'Ол1-4с'!F183,IF('Ол1-4с'!G167='Ол1-4с'!F183,'Ол1-4с'!F151,0))</f>
        <v>Смирнов Андрей</v>
      </c>
      <c r="J76" s="46"/>
      <c r="K76"/>
      <c r="L76" s="64"/>
      <c r="M76"/>
      <c r="N76"/>
      <c r="O76"/>
      <c r="P76"/>
      <c r="Q76"/>
      <c r="R76"/>
      <c r="S76"/>
      <c r="T76"/>
      <c r="U76"/>
    </row>
    <row r="77" spans="1:21" ht="13.5" customHeight="1">
      <c r="A77" s="44"/>
      <c r="B77" s="19">
        <v>145</v>
      </c>
      <c r="C77" s="47"/>
      <c r="D77" s="48"/>
      <c r="E77" s="49"/>
      <c r="F77" s="48"/>
      <c r="G77" s="46"/>
      <c r="H77" s="46"/>
      <c r="I77" s="48"/>
      <c r="J77" s="46"/>
      <c r="K77"/>
      <c r="L77" s="64"/>
      <c r="M77"/>
      <c r="N77"/>
      <c r="O77"/>
      <c r="P77"/>
      <c r="Q77"/>
      <c r="R77"/>
      <c r="S77"/>
      <c r="T77"/>
      <c r="U77"/>
    </row>
    <row r="78" spans="1:21" ht="13.5" customHeight="1">
      <c r="A78" s="44">
        <v>-36</v>
      </c>
      <c r="B78" s="50" t="str">
        <f>IF('Ол1-4с'!C149='Ол1-4с'!B148,'Ол1-4с'!B150,IF('Ол1-4с'!C149='Ол1-4с'!B150,'Ол1-4с'!B148,0))</f>
        <v>_</v>
      </c>
      <c r="C78" s="19">
        <v>177</v>
      </c>
      <c r="D78" s="56" t="s">
        <v>264</v>
      </c>
      <c r="E78" s="49"/>
      <c r="F78" s="19">
        <v>228</v>
      </c>
      <c r="G78" s="53" t="s">
        <v>323</v>
      </c>
      <c r="H78" s="49"/>
      <c r="I78" s="48"/>
      <c r="J78" s="46"/>
      <c r="K78"/>
      <c r="L78" s="64"/>
      <c r="M78"/>
      <c r="N78"/>
      <c r="O78"/>
      <c r="P78"/>
      <c r="Q78"/>
      <c r="R78"/>
      <c r="S78"/>
      <c r="T78"/>
      <c r="U78"/>
    </row>
    <row r="79" spans="1:21" ht="13.5" customHeight="1">
      <c r="A79" s="44"/>
      <c r="B79" s="44">
        <v>-79</v>
      </c>
      <c r="C79" s="52" t="str">
        <f>IF('Ол1-4с'!D121='Ол1-4с'!C123,'Ол1-4с'!C119,IF('Ол1-4с'!D121='Ол1-4с'!C119,'Ол1-4с'!C123,0))</f>
        <v>Манайчев Владимир</v>
      </c>
      <c r="D79" s="46"/>
      <c r="E79" s="49"/>
      <c r="F79" s="48"/>
      <c r="G79" s="48"/>
      <c r="H79" s="49"/>
      <c r="I79" s="48"/>
      <c r="J79" s="46"/>
      <c r="K79"/>
      <c r="L79" s="64"/>
      <c r="M79"/>
      <c r="N79"/>
      <c r="O79"/>
      <c r="P79"/>
      <c r="Q79"/>
      <c r="R79"/>
      <c r="S79"/>
      <c r="T79"/>
      <c r="U79"/>
    </row>
    <row r="80" spans="1:21" ht="13.5" customHeight="1">
      <c r="A80" s="44">
        <v>-37</v>
      </c>
      <c r="B80" s="45" t="str">
        <f>IF('Ол1-4с'!C153='Ол1-4с'!B152,'Ол1-4с'!B154,IF('Ол1-4с'!C153='Ол1-4с'!B154,'Ол1-4с'!B152,0))</f>
        <v>_</v>
      </c>
      <c r="C80" s="46"/>
      <c r="D80" s="44">
        <v>-106</v>
      </c>
      <c r="E80" s="45" t="str">
        <f>IF('Ол1-4с'!E159='Ол1-4с'!D155,'Ол1-4с'!D163,IF('Ол1-4с'!E159='Ол1-4с'!D163,'Ол1-4с'!D155,0))</f>
        <v>Барышев Сергей</v>
      </c>
      <c r="F80" s="48"/>
      <c r="G80" s="48"/>
      <c r="H80" s="49"/>
      <c r="I80" s="48"/>
      <c r="J80" s="46"/>
      <c r="K80"/>
      <c r="L80" s="64"/>
      <c r="M80"/>
      <c r="N80"/>
      <c r="O80"/>
      <c r="P80"/>
      <c r="Q80"/>
      <c r="R80"/>
      <c r="S80"/>
      <c r="T80"/>
      <c r="U80"/>
    </row>
    <row r="81" spans="1:21" ht="13.5" customHeight="1">
      <c r="A81" s="44"/>
      <c r="B81" s="19">
        <v>146</v>
      </c>
      <c r="C81" s="47" t="s">
        <v>96</v>
      </c>
      <c r="D81" s="46"/>
      <c r="E81" s="48"/>
      <c r="F81" s="48"/>
      <c r="G81" s="48"/>
      <c r="H81" s="49"/>
      <c r="I81" s="19">
        <v>246</v>
      </c>
      <c r="J81" s="53" t="s">
        <v>303</v>
      </c>
      <c r="K81"/>
      <c r="L81" s="64"/>
      <c r="M81"/>
      <c r="N81"/>
      <c r="O81"/>
      <c r="P81"/>
      <c r="Q81"/>
      <c r="R81"/>
      <c r="S81"/>
      <c r="T81"/>
      <c r="U81"/>
    </row>
    <row r="82" spans="1:21" ht="13.5" customHeight="1">
      <c r="A82" s="44">
        <v>-38</v>
      </c>
      <c r="B82" s="50" t="str">
        <f>IF('Ол1-4с'!C157='Ол1-4с'!B156,'Ол1-4с'!B158,IF('Ол1-4с'!C157='Ол1-4с'!B158,'Ол1-4с'!B156,0))</f>
        <v>Парахина Елена</v>
      </c>
      <c r="C82" s="19">
        <v>178</v>
      </c>
      <c r="D82" s="47" t="s">
        <v>323</v>
      </c>
      <c r="E82" s="19"/>
      <c r="F82" s="57"/>
      <c r="G82" s="19">
        <v>236</v>
      </c>
      <c r="H82" s="53" t="s">
        <v>323</v>
      </c>
      <c r="I82" s="19"/>
      <c r="J82" s="58"/>
      <c r="K82"/>
      <c r="L82" s="64"/>
      <c r="M82"/>
      <c r="N82"/>
      <c r="O82"/>
      <c r="P82"/>
      <c r="Q82"/>
      <c r="R82"/>
      <c r="S82"/>
      <c r="T82"/>
      <c r="U82"/>
    </row>
    <row r="83" spans="1:21" ht="13.5" customHeight="1">
      <c r="A83" s="44"/>
      <c r="B83" s="44">
        <v>-78</v>
      </c>
      <c r="C83" s="52" t="str">
        <f>IF('Ол1-4с'!D113='Ол1-4с'!C115,'Ол1-4с'!C111,IF('Ол1-4с'!D113='Ол1-4с'!C111,'Ол1-4с'!C115,0))</f>
        <v>Фаизов Эльдар</v>
      </c>
      <c r="D83" s="48"/>
      <c r="E83" s="19">
        <v>217</v>
      </c>
      <c r="F83" s="54" t="s">
        <v>323</v>
      </c>
      <c r="G83" s="48"/>
      <c r="H83" s="48"/>
      <c r="I83" s="48"/>
      <c r="J83" s="48"/>
      <c r="K83"/>
      <c r="L83" s="64"/>
      <c r="M83"/>
      <c r="N83"/>
      <c r="O83"/>
      <c r="P83"/>
      <c r="Q83"/>
      <c r="R83"/>
      <c r="S83"/>
      <c r="T83"/>
      <c r="U83"/>
    </row>
    <row r="84" spans="1:21" ht="13.5" customHeight="1">
      <c r="A84" s="44">
        <v>-39</v>
      </c>
      <c r="B84" s="45" t="str">
        <f>IF('Ол1-4с'!C161='Ол1-4с'!B160,'Ол1-4с'!B162,IF('Ол1-4с'!C161='Ол1-4с'!B162,'Ол1-4с'!B160,0))</f>
        <v>Динисламов Марсель</v>
      </c>
      <c r="C84" s="46"/>
      <c r="D84" s="19">
        <v>201</v>
      </c>
      <c r="E84" s="54" t="s">
        <v>323</v>
      </c>
      <c r="F84" s="46"/>
      <c r="G84" s="48"/>
      <c r="H84" s="48"/>
      <c r="I84" s="48"/>
      <c r="J84" s="48"/>
      <c r="K84"/>
      <c r="L84" s="64"/>
      <c r="M84"/>
      <c r="N84"/>
      <c r="O84"/>
      <c r="P84"/>
      <c r="Q84"/>
      <c r="R84"/>
      <c r="S84"/>
      <c r="T84"/>
      <c r="U84"/>
    </row>
    <row r="85" spans="1:21" ht="13.5" customHeight="1">
      <c r="A85" s="44"/>
      <c r="B85" s="19">
        <v>147</v>
      </c>
      <c r="C85" s="47" t="s">
        <v>54</v>
      </c>
      <c r="D85" s="48"/>
      <c r="E85" s="49"/>
      <c r="F85" s="46"/>
      <c r="G85" s="48"/>
      <c r="H85" s="48"/>
      <c r="I85" s="48"/>
      <c r="J85" s="48"/>
      <c r="K85"/>
      <c r="L85" s="64"/>
      <c r="M85"/>
      <c r="N85"/>
      <c r="O85"/>
      <c r="P85"/>
      <c r="Q85"/>
      <c r="R85"/>
      <c r="S85"/>
      <c r="T85"/>
      <c r="U85"/>
    </row>
    <row r="86" spans="1:21" ht="13.5" customHeight="1">
      <c r="A86" s="44">
        <v>-40</v>
      </c>
      <c r="B86" s="50" t="str">
        <f>IF('Ол1-4с'!C165='Ол1-4с'!B164,'Ол1-4с'!B166,IF('Ол1-4с'!C165='Ол1-4с'!B166,'Ол1-4с'!B164,0))</f>
        <v>_</v>
      </c>
      <c r="C86" s="19">
        <v>179</v>
      </c>
      <c r="D86" s="56" t="s">
        <v>326</v>
      </c>
      <c r="E86" s="49"/>
      <c r="F86" s="44">
        <v>-116</v>
      </c>
      <c r="G86" s="50" t="str">
        <f>IF('Ол1-4с'!F117='Ол1-4с'!E109,'Ол1-4с'!E125,IF('Ол1-4с'!F117='Ол1-4с'!E125,'Ол1-4с'!E109,0))</f>
        <v>Герасев Михаил</v>
      </c>
      <c r="H86" s="48"/>
      <c r="I86" s="48"/>
      <c r="J86" s="48"/>
      <c r="K86"/>
      <c r="L86" s="64"/>
      <c r="M86"/>
      <c r="N86"/>
      <c r="O86"/>
      <c r="P86"/>
      <c r="Q86"/>
      <c r="R86"/>
      <c r="S86"/>
      <c r="T86"/>
      <c r="U86"/>
    </row>
    <row r="87" spans="1:21" ht="13.5" customHeight="1">
      <c r="A87" s="44"/>
      <c r="B87" s="61">
        <v>-77</v>
      </c>
      <c r="C87" s="52" t="str">
        <f>IF('Ол1-4с'!D105='Ол1-4с'!C107,'Ол1-4с'!C103,IF('Ол1-4с'!D105='Ол1-4с'!C103,'Ол1-4с'!C107,0))</f>
        <v>Якупов Айдар</v>
      </c>
      <c r="D87" s="46"/>
      <c r="E87" s="49"/>
      <c r="F87" s="46"/>
      <c r="G87" s="49"/>
      <c r="H87" s="48"/>
      <c r="I87" s="48"/>
      <c r="J87" s="48"/>
      <c r="K87"/>
      <c r="L87" s="64"/>
      <c r="M87"/>
      <c r="N87"/>
      <c r="O87"/>
      <c r="P87"/>
      <c r="Q87"/>
      <c r="R87"/>
      <c r="S87"/>
      <c r="T87"/>
      <c r="U87"/>
    </row>
    <row r="88" spans="1:21" ht="13.5" customHeight="1">
      <c r="A88" s="44">
        <v>-41</v>
      </c>
      <c r="B88" s="45" t="str">
        <f>IF('Ол1-4с'!C169='Ол1-4с'!B168,'Ол1-4с'!B170,IF('Ол1-4с'!C169='Ол1-4с'!B170,'Ол1-4с'!B168,0))</f>
        <v>_</v>
      </c>
      <c r="C88" s="46"/>
      <c r="D88" s="44">
        <v>-107</v>
      </c>
      <c r="E88" s="45" t="str">
        <f>IF('Ол1-4с'!E175='Ол1-4с'!D171,'Ол1-4с'!D179,IF('Ол1-4с'!E175='Ол1-4с'!D179,'Ол1-4с'!D171,0))</f>
        <v>Салихов Раиль</v>
      </c>
      <c r="F88" s="46"/>
      <c r="G88" s="49"/>
      <c r="H88" s="48"/>
      <c r="I88" s="48"/>
      <c r="J88" s="48"/>
      <c r="K88"/>
      <c r="L88" s="64"/>
      <c r="M88"/>
      <c r="N88"/>
      <c r="O88"/>
      <c r="P88"/>
      <c r="Q88"/>
      <c r="R88"/>
      <c r="S88"/>
      <c r="T88"/>
      <c r="U88"/>
    </row>
    <row r="89" spans="1:21" ht="13.5" customHeight="1">
      <c r="A89" s="44"/>
      <c r="B89" s="19">
        <v>148</v>
      </c>
      <c r="C89" s="47" t="s">
        <v>39</v>
      </c>
      <c r="D89" s="46"/>
      <c r="E89" s="48"/>
      <c r="F89" s="46"/>
      <c r="G89" s="49"/>
      <c r="H89" s="48"/>
      <c r="I89" s="48"/>
      <c r="J89" s="48"/>
      <c r="K89"/>
      <c r="L89" s="64"/>
      <c r="M89"/>
      <c r="N89"/>
      <c r="O89"/>
      <c r="P89"/>
      <c r="Q89"/>
      <c r="R89"/>
      <c r="S89"/>
      <c r="T89"/>
      <c r="U89"/>
    </row>
    <row r="90" spans="1:21" ht="13.5" customHeight="1">
      <c r="A90" s="44">
        <v>-42</v>
      </c>
      <c r="B90" s="50" t="str">
        <f>IF('Ол1-4с'!C173='Ол1-4с'!B172,'Ол1-4с'!B174,IF('Ол1-4с'!C173='Ол1-4с'!B174,'Ол1-4с'!B172,0))</f>
        <v>Вельдяскин Никита</v>
      </c>
      <c r="C90" s="19">
        <v>180</v>
      </c>
      <c r="D90" s="47" t="s">
        <v>333</v>
      </c>
      <c r="E90" s="19"/>
      <c r="F90" s="51"/>
      <c r="G90" s="49"/>
      <c r="H90" s="19">
        <v>242</v>
      </c>
      <c r="I90" s="54" t="s">
        <v>323</v>
      </c>
      <c r="J90" s="48"/>
      <c r="K90"/>
      <c r="L90" s="64"/>
      <c r="M90"/>
      <c r="N90"/>
      <c r="O90"/>
      <c r="P90"/>
      <c r="Q90"/>
      <c r="R90"/>
      <c r="S90"/>
      <c r="T90"/>
      <c r="U90"/>
    </row>
    <row r="91" spans="1:21" ht="13.5" customHeight="1">
      <c r="A91" s="44"/>
      <c r="B91" s="44">
        <v>-76</v>
      </c>
      <c r="C91" s="52" t="str">
        <f>IF('Ол1-4с'!D97='Ол1-4с'!C99,'Ол1-4с'!C95,IF('Ол1-4с'!D97='Ол1-4с'!C95,'Ол1-4с'!C99,0))</f>
        <v>Барабанов Владимир</v>
      </c>
      <c r="D91" s="48"/>
      <c r="E91" s="19">
        <v>218</v>
      </c>
      <c r="F91" s="53" t="s">
        <v>333</v>
      </c>
      <c r="G91" s="49"/>
      <c r="H91" s="48"/>
      <c r="I91" s="46"/>
      <c r="J91" s="48"/>
      <c r="K91"/>
      <c r="L91" s="64"/>
      <c r="M91"/>
      <c r="N91"/>
      <c r="O91"/>
      <c r="P91"/>
      <c r="Q91"/>
      <c r="R91"/>
      <c r="S91"/>
      <c r="T91"/>
      <c r="U91"/>
    </row>
    <row r="92" spans="1:21" ht="13.5" customHeight="1">
      <c r="A92" s="44">
        <v>-43</v>
      </c>
      <c r="B92" s="45" t="str">
        <f>IF('Ол1-4с'!C177='Ол1-4с'!B176,'Ол1-4с'!B178,IF('Ол1-4с'!C177='Ол1-4с'!B178,'Ол1-4с'!B176,0))</f>
        <v>_</v>
      </c>
      <c r="C92" s="46"/>
      <c r="D92" s="19">
        <v>202</v>
      </c>
      <c r="E92" s="54" t="s">
        <v>333</v>
      </c>
      <c r="F92" s="48"/>
      <c r="G92" s="49"/>
      <c r="H92" s="48"/>
      <c r="I92" s="46"/>
      <c r="J92" s="48"/>
      <c r="K92"/>
      <c r="L92" s="64"/>
      <c r="M92"/>
      <c r="N92"/>
      <c r="O92"/>
      <c r="P92"/>
      <c r="Q92"/>
      <c r="R92"/>
      <c r="S92"/>
      <c r="T92"/>
      <c r="U92"/>
    </row>
    <row r="93" spans="1:21" ht="13.5" customHeight="1">
      <c r="A93" s="44"/>
      <c r="B93" s="19">
        <v>149</v>
      </c>
      <c r="C93" s="47"/>
      <c r="D93" s="48"/>
      <c r="E93" s="49"/>
      <c r="F93" s="48"/>
      <c r="G93" s="49"/>
      <c r="H93" s="48"/>
      <c r="I93" s="46"/>
      <c r="J93" s="48"/>
      <c r="K93"/>
      <c r="L93" s="64"/>
      <c r="M93"/>
      <c r="N93"/>
      <c r="O93"/>
      <c r="P93"/>
      <c r="Q93"/>
      <c r="R93"/>
      <c r="S93"/>
      <c r="T93"/>
      <c r="U93"/>
    </row>
    <row r="94" spans="1:21" ht="13.5" customHeight="1">
      <c r="A94" s="44">
        <v>-44</v>
      </c>
      <c r="B94" s="50" t="str">
        <f>IF('Ол1-4с'!C181='Ол1-4с'!B180,'Ол1-4с'!B182,IF('Ол1-4с'!C181='Ол1-4с'!B182,'Ол1-4с'!B180,0))</f>
        <v>_</v>
      </c>
      <c r="C94" s="19">
        <v>181</v>
      </c>
      <c r="D94" s="56" t="s">
        <v>312</v>
      </c>
      <c r="E94" s="49"/>
      <c r="F94" s="19">
        <v>229</v>
      </c>
      <c r="G94" s="53" t="s">
        <v>333</v>
      </c>
      <c r="H94" s="48"/>
      <c r="I94" s="46"/>
      <c r="J94" s="48"/>
      <c r="K94"/>
      <c r="L94" s="64"/>
      <c r="M94"/>
      <c r="N94"/>
      <c r="O94"/>
      <c r="P94"/>
      <c r="Q94"/>
      <c r="R94"/>
      <c r="S94"/>
      <c r="T94"/>
      <c r="U94"/>
    </row>
    <row r="95" spans="1:21" ht="13.5" customHeight="1">
      <c r="A95" s="44"/>
      <c r="B95" s="44">
        <v>-75</v>
      </c>
      <c r="C95" s="52" t="str">
        <f>IF('Ол1-4с'!D89='Ол1-4с'!C91,'Ол1-4с'!C87,IF('Ол1-4с'!D89='Ол1-4с'!C87,'Ол1-4с'!C91,0))</f>
        <v>Имашев Альфит</v>
      </c>
      <c r="D95" s="46"/>
      <c r="E95" s="49"/>
      <c r="F95" s="48"/>
      <c r="G95" s="48"/>
      <c r="H95" s="48"/>
      <c r="I95" s="46"/>
      <c r="J95" s="48"/>
      <c r="K95"/>
      <c r="L95" s="64"/>
      <c r="M95"/>
      <c r="N95"/>
      <c r="O95"/>
      <c r="P95"/>
      <c r="Q95"/>
      <c r="R95"/>
      <c r="S95"/>
      <c r="T95"/>
      <c r="U95"/>
    </row>
    <row r="96" spans="1:21" ht="13.5" customHeight="1">
      <c r="A96" s="44">
        <v>-45</v>
      </c>
      <c r="B96" s="45" t="str">
        <f>IF('Ол1-4с'!C185='Ол1-4с'!B184,'Ол1-4с'!B186,IF('Ол1-4с'!C185='Ол1-4с'!B186,'Ол1-4с'!B184,0))</f>
        <v>_</v>
      </c>
      <c r="C96" s="46"/>
      <c r="D96" s="44">
        <v>-108</v>
      </c>
      <c r="E96" s="45" t="str">
        <f>IF('Ол1-4с'!E191='Ол1-4с'!D187,'Ол1-4с'!D195,IF('Ол1-4с'!E191='Ол1-4с'!D195,'Ол1-4с'!D187,0))</f>
        <v>Орлов Николай</v>
      </c>
      <c r="F96" s="48"/>
      <c r="G96" s="48"/>
      <c r="H96" s="48"/>
      <c r="I96" s="46"/>
      <c r="J96" s="48"/>
      <c r="K96"/>
      <c r="L96" s="64"/>
      <c r="M96"/>
      <c r="N96"/>
      <c r="O96"/>
      <c r="P96"/>
      <c r="Q96"/>
      <c r="R96"/>
      <c r="S96"/>
      <c r="T96"/>
      <c r="U96"/>
    </row>
    <row r="97" spans="1:21" ht="13.5" customHeight="1">
      <c r="A97" s="44"/>
      <c r="B97" s="19">
        <v>150</v>
      </c>
      <c r="C97" s="47"/>
      <c r="D97" s="46"/>
      <c r="E97" s="48"/>
      <c r="F97" s="48"/>
      <c r="G97" s="48"/>
      <c r="H97" s="48"/>
      <c r="I97" s="46"/>
      <c r="J97" s="48"/>
      <c r="K97"/>
      <c r="L97" s="64"/>
      <c r="M97"/>
      <c r="N97"/>
      <c r="O97"/>
      <c r="P97"/>
      <c r="Q97"/>
      <c r="R97"/>
      <c r="S97"/>
      <c r="T97"/>
      <c r="U97"/>
    </row>
    <row r="98" spans="1:21" ht="13.5" customHeight="1">
      <c r="A98" s="44">
        <v>-46</v>
      </c>
      <c r="B98" s="50" t="str">
        <f>IF('Ол1-4с'!C189='Ол1-4с'!B188,'Ол1-4с'!B190,IF('Ол1-4с'!C189='Ол1-4с'!B190,'Ол1-4с'!B188,0))</f>
        <v>_</v>
      </c>
      <c r="C98" s="19">
        <v>182</v>
      </c>
      <c r="D98" s="47" t="s">
        <v>317</v>
      </c>
      <c r="E98" s="19"/>
      <c r="F98" s="57"/>
      <c r="G98" s="19">
        <v>237</v>
      </c>
      <c r="H98" s="54" t="s">
        <v>333</v>
      </c>
      <c r="I98" s="46"/>
      <c r="J98" s="19">
        <v>249</v>
      </c>
      <c r="K98" s="62" t="s">
        <v>303</v>
      </c>
      <c r="L98" s="64"/>
      <c r="M98"/>
      <c r="N98"/>
      <c r="O98"/>
      <c r="P98"/>
      <c r="Q98"/>
      <c r="R98"/>
      <c r="S98"/>
      <c r="T98"/>
      <c r="U98"/>
    </row>
    <row r="99" spans="1:21" ht="13.5" customHeight="1">
      <c r="A99" s="44"/>
      <c r="B99" s="44">
        <v>-74</v>
      </c>
      <c r="C99" s="52" t="str">
        <f>IF('Ол1-4с'!D81='Ол1-4с'!C83,'Ол1-4с'!C79,IF('Ол1-4с'!D81='Ол1-4с'!C79,'Ол1-4с'!C83,0))</f>
        <v>Медведев Тарас</v>
      </c>
      <c r="D99" s="48"/>
      <c r="E99" s="19">
        <v>219</v>
      </c>
      <c r="F99" s="54" t="s">
        <v>320</v>
      </c>
      <c r="G99" s="48"/>
      <c r="H99" s="46"/>
      <c r="I99" s="46"/>
      <c r="J99" s="48"/>
      <c r="K99" s="63"/>
      <c r="L99" s="64"/>
      <c r="M99"/>
      <c r="N99"/>
      <c r="O99"/>
      <c r="P99"/>
      <c r="Q99"/>
      <c r="R99"/>
      <c r="S99"/>
      <c r="T99"/>
      <c r="U99"/>
    </row>
    <row r="100" spans="1:21" ht="13.5" customHeight="1">
      <c r="A100" s="44">
        <v>-47</v>
      </c>
      <c r="B100" s="45" t="str">
        <f>IF('Ол1-4с'!C193='Ол1-4с'!B192,'Ол1-4с'!B194,IF('Ол1-4с'!C193='Ол1-4с'!B194,'Ол1-4с'!B192,0))</f>
        <v>Николаев Владислав</v>
      </c>
      <c r="C100" s="46"/>
      <c r="D100" s="19">
        <v>203</v>
      </c>
      <c r="E100" s="54" t="s">
        <v>317</v>
      </c>
      <c r="F100" s="46"/>
      <c r="G100" s="48"/>
      <c r="H100" s="46"/>
      <c r="I100" s="46"/>
      <c r="J100" s="19"/>
      <c r="K100" s="64"/>
      <c r="L100" s="64"/>
      <c r="M100"/>
      <c r="N100"/>
      <c r="O100"/>
      <c r="P100"/>
      <c r="Q100"/>
      <c r="R100"/>
      <c r="S100"/>
      <c r="T100"/>
      <c r="U100"/>
    </row>
    <row r="101" spans="1:21" ht="13.5" customHeight="1">
      <c r="A101" s="44"/>
      <c r="B101" s="19">
        <v>151</v>
      </c>
      <c r="C101" s="47" t="s">
        <v>330</v>
      </c>
      <c r="D101" s="48"/>
      <c r="E101" s="46"/>
      <c r="F101" s="46"/>
      <c r="G101" s="48"/>
      <c r="H101" s="46"/>
      <c r="I101" s="46"/>
      <c r="J101" s="48"/>
      <c r="K101" s="64"/>
      <c r="L101" s="64"/>
      <c r="M101"/>
      <c r="N101"/>
      <c r="O101"/>
      <c r="P101"/>
      <c r="Q101"/>
      <c r="R101"/>
      <c r="S101"/>
      <c r="T101"/>
      <c r="U101"/>
    </row>
    <row r="102" spans="1:21" ht="13.5" customHeight="1">
      <c r="A102" s="44">
        <v>-48</v>
      </c>
      <c r="B102" s="50" t="str">
        <f>IF('Ол1-4с'!C197='Ол1-4с'!B196,'Ол1-4с'!B198,IF('Ол1-4с'!C197='Ол1-4с'!B198,'Ол1-4с'!B196,0))</f>
        <v>_</v>
      </c>
      <c r="C102" s="19">
        <v>183</v>
      </c>
      <c r="D102" s="56" t="s">
        <v>297</v>
      </c>
      <c r="E102" s="46"/>
      <c r="F102" s="44">
        <v>-115</v>
      </c>
      <c r="G102" s="50" t="str">
        <f>IF('Ол1-4с'!F85='Ол1-4с'!E93,'Ол1-4с'!E77,IF('Ол1-4с'!F85='Ол1-4с'!E77,'Ол1-4с'!E93,0))</f>
        <v>Прокофьев Михаил</v>
      </c>
      <c r="H102" s="46"/>
      <c r="I102" s="65"/>
      <c r="J102" s="66"/>
      <c r="K102" s="64"/>
      <c r="L102" s="64"/>
      <c r="M102"/>
      <c r="N102"/>
      <c r="O102"/>
      <c r="P102"/>
      <c r="Q102"/>
      <c r="R102"/>
      <c r="S102"/>
      <c r="T102"/>
      <c r="U102"/>
    </row>
    <row r="103" spans="1:21" ht="13.5" customHeight="1">
      <c r="A103" s="44"/>
      <c r="B103" s="44">
        <v>-73</v>
      </c>
      <c r="C103" s="52" t="str">
        <f>IF('Ол1-4с'!D73='Ол1-4с'!C75,'Ол1-4с'!C71,IF('Ол1-4с'!D73='Ол1-4с'!C71,'Ол1-4с'!C75,0))</f>
        <v>Сагитов Александр</v>
      </c>
      <c r="D103" s="46"/>
      <c r="E103" s="46"/>
      <c r="F103" s="46"/>
      <c r="G103" s="46"/>
      <c r="H103" s="46"/>
      <c r="I103" s="65"/>
      <c r="J103" s="67"/>
      <c r="K103" s="64"/>
      <c r="L103" s="64"/>
      <c r="M103"/>
      <c r="N103"/>
      <c r="O103"/>
      <c r="P103"/>
      <c r="Q103"/>
      <c r="R103"/>
      <c r="S103"/>
      <c r="T103"/>
      <c r="U103"/>
    </row>
    <row r="104" spans="1:21" ht="13.5" customHeight="1">
      <c r="A104" s="44">
        <v>-49</v>
      </c>
      <c r="B104" s="45" t="str">
        <f>IF('Ол1-4с'!C203='Ол1-4с'!B202,'Ол1-4с'!B204,IF('Ол1-4с'!C203='Ол1-4с'!B204,'Ол1-4с'!B202,0))</f>
        <v>_</v>
      </c>
      <c r="C104" s="46"/>
      <c r="D104" s="44">
        <v>-109</v>
      </c>
      <c r="E104" s="45" t="str">
        <f>IF('Ол1-4с'!E209='Ол1-4с'!D205,'Ол1-4с'!D213,IF('Ол1-4с'!E209='Ол1-4с'!D213,'Ол1-4с'!D205,0))</f>
        <v>Лончаков Константин</v>
      </c>
      <c r="F104" s="46"/>
      <c r="G104" s="46"/>
      <c r="H104" s="46"/>
      <c r="I104" s="46"/>
      <c r="J104" s="48"/>
      <c r="K104" s="64"/>
      <c r="L104" s="64"/>
      <c r="M104"/>
      <c r="N104"/>
      <c r="O104"/>
      <c r="P104"/>
      <c r="Q104"/>
      <c r="R104"/>
      <c r="S104"/>
      <c r="T104"/>
      <c r="U104"/>
    </row>
    <row r="105" spans="1:21" ht="13.5" customHeight="1">
      <c r="A105" s="44"/>
      <c r="B105" s="19">
        <v>152</v>
      </c>
      <c r="C105" s="47" t="s">
        <v>30</v>
      </c>
      <c r="D105" s="46"/>
      <c r="E105" s="48"/>
      <c r="F105" s="46"/>
      <c r="G105" s="46"/>
      <c r="H105" s="46"/>
      <c r="I105" s="49"/>
      <c r="J105" s="48"/>
      <c r="K105" s="64"/>
      <c r="L105" s="64"/>
      <c r="M105"/>
      <c r="N105"/>
      <c r="O105"/>
      <c r="P105"/>
      <c r="Q105"/>
      <c r="R105"/>
      <c r="S105"/>
      <c r="T105"/>
      <c r="U105"/>
    </row>
    <row r="106" spans="1:21" ht="13.5" customHeight="1">
      <c r="A106" s="44">
        <v>-50</v>
      </c>
      <c r="B106" s="50" t="str">
        <f>IF('Ол1-4с'!C207='Ол1-4с'!B206,'Ол1-4с'!B208,IF('Ол1-4с'!C207='Ол1-4с'!B208,'Ол1-4с'!B206,0))</f>
        <v>Яровиков Даниил</v>
      </c>
      <c r="C106" s="19">
        <v>184</v>
      </c>
      <c r="D106" s="47" t="s">
        <v>170</v>
      </c>
      <c r="E106" s="19"/>
      <c r="F106" s="51"/>
      <c r="G106" s="46"/>
      <c r="H106" s="44">
        <v>-124</v>
      </c>
      <c r="I106" s="45" t="str">
        <f>IF('Ол1-4с'!G233='Ол1-4с'!F217,'Ол1-4с'!F249,IF('Ол1-4с'!G233='Ол1-4с'!F249,'Ол1-4с'!F217,0))</f>
        <v>Антонян Ваге</v>
      </c>
      <c r="J106" s="48"/>
      <c r="K106" s="64"/>
      <c r="L106" s="64"/>
      <c r="M106"/>
      <c r="N106"/>
      <c r="O106"/>
      <c r="P106"/>
      <c r="Q106"/>
      <c r="R106"/>
      <c r="S106"/>
      <c r="T106"/>
      <c r="U106"/>
    </row>
    <row r="107" spans="1:21" ht="13.5" customHeight="1">
      <c r="A107" s="44"/>
      <c r="B107" s="44">
        <v>-72</v>
      </c>
      <c r="C107" s="52" t="str">
        <f>IF('Ол1-4с'!D63='Ол1-4с'!C65,'Ол1-4с'!C61,IF('Ол1-4с'!D63='Ол1-4с'!C61,'Ол1-4с'!C65,0))</f>
        <v>Мазитов Динар</v>
      </c>
      <c r="D107" s="48"/>
      <c r="E107" s="19">
        <v>220</v>
      </c>
      <c r="F107" s="53" t="s">
        <v>321</v>
      </c>
      <c r="G107" s="46"/>
      <c r="H107" s="46"/>
      <c r="I107" s="48"/>
      <c r="J107" s="48"/>
      <c r="K107" s="64"/>
      <c r="L107" s="64"/>
      <c r="M107"/>
      <c r="N107"/>
      <c r="O107"/>
      <c r="P107"/>
      <c r="Q107"/>
      <c r="R107"/>
      <c r="S107"/>
      <c r="T107"/>
      <c r="U107"/>
    </row>
    <row r="108" spans="1:21" ht="13.5" customHeight="1">
      <c r="A108" s="44">
        <v>-51</v>
      </c>
      <c r="B108" s="45" t="str">
        <f>IF('Ол1-4с'!C211='Ол1-4с'!B210,'Ол1-4с'!B212,IF('Ол1-4с'!C211='Ол1-4с'!B212,'Ол1-4с'!B210,0))</f>
        <v>_</v>
      </c>
      <c r="C108" s="46"/>
      <c r="D108" s="19">
        <v>204</v>
      </c>
      <c r="E108" s="54" t="s">
        <v>272</v>
      </c>
      <c r="F108" s="48"/>
      <c r="G108" s="46"/>
      <c r="H108" s="46"/>
      <c r="I108" s="48"/>
      <c r="J108" s="48"/>
      <c r="K108" s="64"/>
      <c r="L108" s="64"/>
      <c r="M108"/>
      <c r="N108"/>
      <c r="O108"/>
      <c r="P108"/>
      <c r="Q108"/>
      <c r="R108"/>
      <c r="S108"/>
      <c r="T108"/>
      <c r="U108"/>
    </row>
    <row r="109" spans="1:21" ht="13.5" customHeight="1">
      <c r="A109" s="44"/>
      <c r="B109" s="19">
        <v>153</v>
      </c>
      <c r="C109" s="47"/>
      <c r="D109" s="48"/>
      <c r="E109" s="49"/>
      <c r="F109" s="48"/>
      <c r="G109" s="46"/>
      <c r="H109" s="46"/>
      <c r="I109" s="48"/>
      <c r="J109" s="48"/>
      <c r="K109" s="64"/>
      <c r="L109" s="64"/>
      <c r="M109"/>
      <c r="N109"/>
      <c r="O109"/>
      <c r="P109"/>
      <c r="Q109"/>
      <c r="R109"/>
      <c r="S109"/>
      <c r="T109"/>
      <c r="U109"/>
    </row>
    <row r="110" spans="1:21" ht="13.5" customHeight="1">
      <c r="A110" s="44">
        <v>-52</v>
      </c>
      <c r="B110" s="50" t="str">
        <f>IF('Ол1-4с'!C215='Ол1-4с'!B214,'Ол1-4с'!B216,IF('Ол1-4с'!C215='Ол1-4с'!B216,'Ол1-4с'!B214,0))</f>
        <v>_</v>
      </c>
      <c r="C110" s="19">
        <v>185</v>
      </c>
      <c r="D110" s="56" t="s">
        <v>272</v>
      </c>
      <c r="E110" s="49"/>
      <c r="F110" s="19">
        <v>230</v>
      </c>
      <c r="G110" s="53" t="s">
        <v>321</v>
      </c>
      <c r="H110" s="49"/>
      <c r="I110" s="48"/>
      <c r="J110" s="48"/>
      <c r="K110" s="64"/>
      <c r="L110" s="64"/>
      <c r="M110"/>
      <c r="N110"/>
      <c r="O110"/>
      <c r="P110"/>
      <c r="Q110"/>
      <c r="R110"/>
      <c r="S110"/>
      <c r="T110"/>
      <c r="U110"/>
    </row>
    <row r="111" spans="1:21" ht="13.5" customHeight="1">
      <c r="A111" s="44"/>
      <c r="B111" s="44">
        <v>-71</v>
      </c>
      <c r="C111" s="52" t="str">
        <f>IF('Ол1-4с'!D55='Ол1-4с'!C57,'Ол1-4с'!C53,IF('Ол1-4с'!D55='Ол1-4с'!C53,'Ол1-4с'!C57,0))</f>
        <v>Емельянов Александр</v>
      </c>
      <c r="D111" s="46"/>
      <c r="E111" s="49"/>
      <c r="F111" s="48"/>
      <c r="G111" s="48"/>
      <c r="H111" s="49"/>
      <c r="I111" s="48"/>
      <c r="J111" s="48"/>
      <c r="K111" s="64"/>
      <c r="L111" s="64"/>
      <c r="M111"/>
      <c r="N111"/>
      <c r="O111"/>
      <c r="P111"/>
      <c r="Q111"/>
      <c r="R111"/>
      <c r="S111"/>
      <c r="T111"/>
      <c r="U111"/>
    </row>
    <row r="112" spans="1:21" ht="13.5" customHeight="1">
      <c r="A112" s="44">
        <v>-53</v>
      </c>
      <c r="B112" s="45" t="str">
        <f>IF('Ол1-4с'!C219='Ол1-4с'!B218,'Ол1-4с'!B220,IF('Ол1-4с'!C219='Ол1-4с'!B220,'Ол1-4с'!B218,0))</f>
        <v>_</v>
      </c>
      <c r="C112" s="46"/>
      <c r="D112" s="44">
        <v>-110</v>
      </c>
      <c r="E112" s="45" t="str">
        <f>IF('Ол1-4с'!E225='Ол1-4с'!D221,'Ол1-4с'!D229,IF('Ол1-4с'!E225='Ол1-4с'!D229,'Ол1-4с'!D221,0))</f>
        <v>Мицул Тимофей</v>
      </c>
      <c r="F112" s="48"/>
      <c r="G112" s="48"/>
      <c r="H112" s="49"/>
      <c r="I112" s="48"/>
      <c r="J112" s="48"/>
      <c r="K112" s="68">
        <v>251</v>
      </c>
      <c r="L112" s="75" t="s">
        <v>293</v>
      </c>
      <c r="M112"/>
      <c r="N112"/>
      <c r="O112"/>
      <c r="P112"/>
      <c r="Q112"/>
      <c r="R112"/>
      <c r="S112"/>
      <c r="T112"/>
      <c r="U112"/>
    </row>
    <row r="113" spans="1:21" ht="13.5" customHeight="1">
      <c r="A113" s="44"/>
      <c r="B113" s="19">
        <v>154</v>
      </c>
      <c r="C113" s="47"/>
      <c r="D113" s="46"/>
      <c r="E113" s="48"/>
      <c r="F113" s="48"/>
      <c r="G113" s="48"/>
      <c r="H113" s="49"/>
      <c r="I113" s="48"/>
      <c r="J113" s="48"/>
      <c r="K113" s="64"/>
      <c r="L113"/>
      <c r="M113"/>
      <c r="N113"/>
      <c r="O113"/>
      <c r="P113"/>
      <c r="Q113"/>
      <c r="R113"/>
      <c r="S113"/>
      <c r="T113"/>
      <c r="U113"/>
    </row>
    <row r="114" spans="1:21" ht="13.5" customHeight="1">
      <c r="A114" s="44">
        <v>-54</v>
      </c>
      <c r="B114" s="50" t="str">
        <f>IF('Ол1-4с'!C223='Ол1-4с'!B222,'Ол1-4с'!B224,IF('Ол1-4с'!C223='Ол1-4с'!B224,'Ол1-4с'!B222,0))</f>
        <v>_</v>
      </c>
      <c r="C114" s="19">
        <v>186</v>
      </c>
      <c r="D114" s="47" t="s">
        <v>275</v>
      </c>
      <c r="E114" s="19"/>
      <c r="F114" s="57"/>
      <c r="G114" s="19">
        <v>238</v>
      </c>
      <c r="H114" s="53" t="s">
        <v>321</v>
      </c>
      <c r="I114" s="19">
        <v>247</v>
      </c>
      <c r="J114" s="54" t="s">
        <v>308</v>
      </c>
      <c r="K114" s="64"/>
      <c r="L114"/>
      <c r="M114"/>
      <c r="N114"/>
      <c r="O114"/>
      <c r="P114"/>
      <c r="Q114"/>
      <c r="R114"/>
      <c r="S114"/>
      <c r="T114"/>
      <c r="U114"/>
    </row>
    <row r="115" spans="1:21" ht="13.5" customHeight="1">
      <c r="A115" s="44"/>
      <c r="B115" s="44">
        <v>-70</v>
      </c>
      <c r="C115" s="52" t="str">
        <f>IF('Ол1-4с'!D47='Ол1-4с'!C49,'Ол1-4с'!C45,IF('Ол1-4с'!D47='Ол1-4с'!C45,'Ол1-4с'!C49,0))</f>
        <v>Мухутдинов Динар</v>
      </c>
      <c r="D115" s="48"/>
      <c r="E115" s="19">
        <v>221</v>
      </c>
      <c r="F115" s="54" t="s">
        <v>322</v>
      </c>
      <c r="G115" s="48"/>
      <c r="H115" s="48"/>
      <c r="I115" s="48"/>
      <c r="J115" s="46"/>
      <c r="K115" s="64"/>
      <c r="L115"/>
      <c r="M115"/>
      <c r="N115"/>
      <c r="O115"/>
      <c r="P115"/>
      <c r="Q115"/>
      <c r="R115"/>
      <c r="S115"/>
      <c r="T115"/>
      <c r="U115"/>
    </row>
    <row r="116" spans="1:21" ht="13.5" customHeight="1">
      <c r="A116" s="44">
        <v>-55</v>
      </c>
      <c r="B116" s="45" t="str">
        <f>IF('Ол1-4с'!C227='Ол1-4с'!B226,'Ол1-4с'!B228,IF('Ол1-4с'!C227='Ол1-4с'!B228,'Ол1-4с'!B226,0))</f>
        <v>Ахмадуллин Эдуард</v>
      </c>
      <c r="C116" s="46"/>
      <c r="D116" s="19">
        <v>205</v>
      </c>
      <c r="E116" s="54" t="s">
        <v>275</v>
      </c>
      <c r="F116" s="46"/>
      <c r="G116" s="48"/>
      <c r="H116" s="48"/>
      <c r="I116" s="48"/>
      <c r="J116" s="46"/>
      <c r="K116" s="64"/>
      <c r="L116"/>
      <c r="M116"/>
      <c r="N116"/>
      <c r="O116"/>
      <c r="P116"/>
      <c r="Q116"/>
      <c r="R116"/>
      <c r="S116"/>
      <c r="T116"/>
      <c r="U116"/>
    </row>
    <row r="117" spans="1:21" ht="13.5" customHeight="1">
      <c r="A117" s="44"/>
      <c r="B117" s="19">
        <v>155</v>
      </c>
      <c r="C117" s="47" t="s">
        <v>37</v>
      </c>
      <c r="D117" s="48"/>
      <c r="E117" s="49"/>
      <c r="F117" s="46"/>
      <c r="G117" s="48"/>
      <c r="H117" s="48"/>
      <c r="I117" s="48"/>
      <c r="J117" s="46"/>
      <c r="K117" s="64"/>
      <c r="L117"/>
      <c r="M117"/>
      <c r="N117"/>
      <c r="O117"/>
      <c r="P117"/>
      <c r="Q117"/>
      <c r="R117"/>
      <c r="S117"/>
      <c r="T117"/>
      <c r="U117"/>
    </row>
    <row r="118" spans="1:21" ht="13.5" customHeight="1">
      <c r="A118" s="44">
        <v>-56</v>
      </c>
      <c r="B118" s="50" t="str">
        <f>IF('Ол1-4с'!C231='Ол1-4с'!B230,'Ол1-4с'!B232,IF('Ол1-4с'!C231='Ол1-4с'!B232,'Ол1-4с'!B230,0))</f>
        <v>_</v>
      </c>
      <c r="C118" s="19">
        <v>187</v>
      </c>
      <c r="D118" s="56" t="s">
        <v>329</v>
      </c>
      <c r="E118" s="49"/>
      <c r="F118" s="44">
        <v>-114</v>
      </c>
      <c r="G118" s="50" t="str">
        <f>IF('Ол1-4с'!F51='Ол1-4с'!E43,'Ол1-4с'!E59,IF('Ол1-4с'!F51='Ол1-4с'!E59,'Ол1-4с'!E43,0))</f>
        <v>Рудаков Константин</v>
      </c>
      <c r="H118" s="48"/>
      <c r="I118" s="48"/>
      <c r="J118" s="46"/>
      <c r="K118" s="64"/>
      <c r="L118"/>
      <c r="M118"/>
      <c r="N118"/>
      <c r="O118"/>
      <c r="P118"/>
      <c r="Q118"/>
      <c r="R118"/>
      <c r="S118"/>
      <c r="T118"/>
      <c r="U118"/>
    </row>
    <row r="119" spans="1:21" ht="13.5" customHeight="1">
      <c r="A119" s="44"/>
      <c r="B119" s="61">
        <v>-69</v>
      </c>
      <c r="C119" s="52" t="str">
        <f>IF('Ол1-4с'!D39='Ол1-4с'!C41,'Ол1-4с'!C37,IF('Ол1-4с'!D39='Ол1-4с'!C37,'Ол1-4с'!C41,0))</f>
        <v>Арсланова Ильвина</v>
      </c>
      <c r="D119" s="46"/>
      <c r="E119" s="49"/>
      <c r="F119" s="46"/>
      <c r="G119" s="49"/>
      <c r="H119" s="48"/>
      <c r="I119" s="48"/>
      <c r="J119" s="46"/>
      <c r="K119" s="64"/>
      <c r="L119"/>
      <c r="M119"/>
      <c r="N119"/>
      <c r="O119"/>
      <c r="P119"/>
      <c r="Q119"/>
      <c r="R119"/>
      <c r="S119"/>
      <c r="T119"/>
      <c r="U119"/>
    </row>
    <row r="120" spans="1:21" ht="13.5" customHeight="1">
      <c r="A120" s="44">
        <v>-57</v>
      </c>
      <c r="B120" s="45" t="str">
        <f>IF('Ол1-4с'!C235='Ол1-4с'!B234,'Ол1-4с'!B236,IF('Ол1-4с'!C235='Ол1-4с'!B236,'Ол1-4с'!B234,0))</f>
        <v>_</v>
      </c>
      <c r="C120" s="46"/>
      <c r="D120" s="44">
        <v>-111</v>
      </c>
      <c r="E120" s="45" t="str">
        <f>IF('Ол1-4с'!E241='Ол1-4с'!D237,'Ол1-4с'!D245,IF('Ол1-4с'!E241='Ол1-4с'!D245,'Ол1-4с'!D237,0))</f>
        <v>Маневич Сергей</v>
      </c>
      <c r="F120" s="46"/>
      <c r="G120" s="49"/>
      <c r="H120" s="48"/>
      <c r="I120" s="48"/>
      <c r="J120" s="46"/>
      <c r="K120" s="64"/>
      <c r="L120"/>
      <c r="M120"/>
      <c r="N120"/>
      <c r="O120"/>
      <c r="P120"/>
      <c r="Q120"/>
      <c r="R120"/>
      <c r="S120"/>
      <c r="T120"/>
      <c r="U120"/>
    </row>
    <row r="121" spans="1:21" ht="13.5" customHeight="1">
      <c r="A121" s="44"/>
      <c r="B121" s="19">
        <v>156</v>
      </c>
      <c r="C121" s="47" t="s">
        <v>55</v>
      </c>
      <c r="D121" s="46"/>
      <c r="E121" s="48"/>
      <c r="F121" s="46"/>
      <c r="G121" s="49"/>
      <c r="H121" s="48"/>
      <c r="I121" s="48"/>
      <c r="J121" s="46"/>
      <c r="K121" s="64"/>
      <c r="L121"/>
      <c r="M121"/>
      <c r="N121"/>
      <c r="O121"/>
      <c r="P121"/>
      <c r="Q121"/>
      <c r="R121"/>
      <c r="S121"/>
      <c r="T121"/>
      <c r="U121"/>
    </row>
    <row r="122" spans="1:21" ht="13.5" customHeight="1">
      <c r="A122" s="44">
        <v>-58</v>
      </c>
      <c r="B122" s="50" t="str">
        <f>IF('Ол1-4с'!C239='Ол1-4с'!B238,'Ол1-4с'!B240,IF('Ол1-4с'!C239='Ол1-4с'!B240,'Ол1-4с'!B238,0))</f>
        <v>Сунагатова Эльвина</v>
      </c>
      <c r="C122" s="19">
        <v>188</v>
      </c>
      <c r="D122" s="47" t="s">
        <v>134</v>
      </c>
      <c r="E122" s="19"/>
      <c r="F122" s="51"/>
      <c r="G122" s="49"/>
      <c r="H122" s="19">
        <v>243</v>
      </c>
      <c r="I122" s="54" t="s">
        <v>308</v>
      </c>
      <c r="J122" s="46"/>
      <c r="K122" s="64"/>
      <c r="L122"/>
      <c r="M122"/>
      <c r="N122"/>
      <c r="O122"/>
      <c r="P122"/>
      <c r="Q122"/>
      <c r="R122"/>
      <c r="S122"/>
      <c r="T122"/>
      <c r="U122"/>
    </row>
    <row r="123" spans="1:21" ht="13.5" customHeight="1">
      <c r="A123" s="44"/>
      <c r="B123" s="44">
        <v>-68</v>
      </c>
      <c r="C123" s="52" t="str">
        <f>IF('Ол1-4с'!D31='Ол1-4с'!C33,'Ол1-4с'!C29,IF('Ол1-4с'!D31='Ол1-4с'!C29,'Ол1-4с'!C33,0))</f>
        <v>Миксонов Эренбург</v>
      </c>
      <c r="D123" s="48"/>
      <c r="E123" s="19">
        <v>222</v>
      </c>
      <c r="F123" s="53" t="s">
        <v>307</v>
      </c>
      <c r="G123" s="49"/>
      <c r="H123" s="48"/>
      <c r="I123" s="46"/>
      <c r="J123" s="46"/>
      <c r="K123" s="64"/>
      <c r="L123"/>
      <c r="M123"/>
      <c r="N123"/>
      <c r="O123"/>
      <c r="P123"/>
      <c r="Q123"/>
      <c r="R123"/>
      <c r="S123"/>
      <c r="T123"/>
      <c r="U123"/>
    </row>
    <row r="124" spans="1:21" ht="13.5" customHeight="1">
      <c r="A124" s="44">
        <v>-59</v>
      </c>
      <c r="B124" s="45" t="str">
        <f>IF('Ол1-4с'!C243='Ол1-4с'!B242,'Ол1-4с'!B244,IF('Ол1-4с'!C243='Ол1-4с'!B244,'Ол1-4с'!B242,0))</f>
        <v>Гайнанова Ленара</v>
      </c>
      <c r="C124" s="46"/>
      <c r="D124" s="19">
        <v>206</v>
      </c>
      <c r="E124" s="54" t="s">
        <v>134</v>
      </c>
      <c r="F124" s="48"/>
      <c r="G124" s="49"/>
      <c r="H124" s="48"/>
      <c r="I124" s="46"/>
      <c r="J124" s="46"/>
      <c r="K124" s="64"/>
      <c r="L124"/>
      <c r="M124"/>
      <c r="N124"/>
      <c r="O124"/>
      <c r="P124"/>
      <c r="Q124"/>
      <c r="R124"/>
      <c r="S124"/>
      <c r="T124"/>
      <c r="U124"/>
    </row>
    <row r="125" spans="1:21" ht="13.5" customHeight="1">
      <c r="A125" s="44"/>
      <c r="B125" s="19">
        <v>157</v>
      </c>
      <c r="C125" s="47" t="s">
        <v>82</v>
      </c>
      <c r="D125" s="48"/>
      <c r="E125" s="49"/>
      <c r="F125" s="48"/>
      <c r="G125" s="49"/>
      <c r="H125" s="48"/>
      <c r="I125" s="46"/>
      <c r="J125" s="46"/>
      <c r="K125" s="64"/>
      <c r="L125"/>
      <c r="M125"/>
      <c r="N125"/>
      <c r="O125"/>
      <c r="P125"/>
      <c r="Q125"/>
      <c r="R125"/>
      <c r="S125"/>
      <c r="T125"/>
      <c r="U125"/>
    </row>
    <row r="126" spans="1:21" ht="13.5" customHeight="1">
      <c r="A126" s="44">
        <v>-60</v>
      </c>
      <c r="B126" s="50" t="str">
        <f>IF('Ол1-4с'!C247='Ол1-4с'!B246,'Ол1-4с'!B248,IF('Ол1-4с'!C247='Ол1-4с'!B248,'Ол1-4с'!B246,0))</f>
        <v>_</v>
      </c>
      <c r="C126" s="19">
        <v>189</v>
      </c>
      <c r="D126" s="56" t="s">
        <v>287</v>
      </c>
      <c r="E126" s="49"/>
      <c r="F126" s="19">
        <v>231</v>
      </c>
      <c r="G126" s="53" t="s">
        <v>307</v>
      </c>
      <c r="H126" s="48"/>
      <c r="I126" s="46"/>
      <c r="J126" s="46"/>
      <c r="K126" s="50" t="str">
        <f>IF('Ол1-4с'!I73='Ол1-4с'!G35,'Ол1-4с'!G101,IF('Ол1-4с'!I73='Ол1-4с'!G101,'Ол1-4с'!G35,0))</f>
        <v>Семенов Константин</v>
      </c>
      <c r="L126" s="76">
        <v>-125</v>
      </c>
      <c r="M126"/>
      <c r="N126"/>
      <c r="O126"/>
      <c r="P126"/>
      <c r="Q126"/>
      <c r="R126"/>
      <c r="S126"/>
      <c r="T126"/>
      <c r="U126"/>
    </row>
    <row r="127" spans="1:21" ht="13.5" customHeight="1">
      <c r="A127" s="44"/>
      <c r="B127" s="44">
        <v>-67</v>
      </c>
      <c r="C127" s="52" t="str">
        <f>IF('Ол1-4с'!D23='Ол1-4с'!C25,'Ол1-4с'!C21,IF('Ол1-4с'!D23='Ол1-4с'!C21,'Ол1-4с'!C25,0))</f>
        <v>Горбунов Никита</v>
      </c>
      <c r="D127" s="46"/>
      <c r="E127" s="49"/>
      <c r="F127" s="48"/>
      <c r="G127" s="48"/>
      <c r="H127" s="48"/>
      <c r="I127" s="46"/>
      <c r="J127" s="46"/>
      <c r="K127"/>
      <c r="L127"/>
      <c r="M127"/>
      <c r="N127"/>
      <c r="O127"/>
      <c r="P127"/>
      <c r="Q127"/>
      <c r="R127"/>
      <c r="S127"/>
      <c r="T127"/>
      <c r="U127"/>
    </row>
    <row r="128" spans="1:21" ht="13.5" customHeight="1">
      <c r="A128" s="44">
        <v>-61</v>
      </c>
      <c r="B128" s="45" t="str">
        <f>IF('Ол1-4с'!C251='Ол1-4с'!B250,'Ол1-4с'!B252,IF('Ол1-4с'!C251='Ол1-4с'!B252,'Ол1-4с'!B250,0))</f>
        <v>_</v>
      </c>
      <c r="C128" s="46"/>
      <c r="D128" s="44">
        <v>-112</v>
      </c>
      <c r="E128" s="45" t="str">
        <f>IF('Ол1-4с'!E257='Ол1-4с'!D253,'Ол1-4с'!D261,IF('Ол1-4с'!E257='Ол1-4с'!D261,'Ол1-4с'!D253,0))</f>
        <v>Стародубцев Олег</v>
      </c>
      <c r="F128" s="48"/>
      <c r="G128" s="48"/>
      <c r="H128" s="48"/>
      <c r="I128" s="46"/>
      <c r="J128" s="46"/>
      <c r="K128"/>
      <c r="L128"/>
      <c r="M128"/>
      <c r="N128"/>
      <c r="O128"/>
      <c r="P128"/>
      <c r="Q128"/>
      <c r="R128"/>
      <c r="S128"/>
      <c r="T128"/>
      <c r="U128"/>
    </row>
    <row r="129" spans="1:21" ht="13.5" customHeight="1">
      <c r="A129" s="44"/>
      <c r="B129" s="19">
        <v>158</v>
      </c>
      <c r="C129" s="47"/>
      <c r="D129" s="46"/>
      <c r="E129" s="48"/>
      <c r="F129" s="48"/>
      <c r="G129" s="48"/>
      <c r="H129" s="48"/>
      <c r="I129" s="46"/>
      <c r="J129" s="46"/>
      <c r="K129"/>
      <c r="L129"/>
      <c r="M129"/>
      <c r="N129"/>
      <c r="O129"/>
      <c r="P129"/>
      <c r="Q129"/>
      <c r="R129"/>
      <c r="S129"/>
      <c r="T129"/>
      <c r="U129"/>
    </row>
    <row r="130" spans="1:21" ht="13.5" customHeight="1">
      <c r="A130" s="44">
        <v>-62</v>
      </c>
      <c r="B130" s="50" t="str">
        <f>IF('Ол1-4с'!C255='Ол1-4с'!B254,'Ол1-4с'!B256,IF('Ол1-4с'!C255='Ол1-4с'!B256,'Ол1-4с'!B254,0))</f>
        <v>_</v>
      </c>
      <c r="C130" s="19">
        <v>190</v>
      </c>
      <c r="D130" s="47" t="s">
        <v>256</v>
      </c>
      <c r="E130" s="19"/>
      <c r="F130" s="57"/>
      <c r="G130" s="19">
        <v>239</v>
      </c>
      <c r="H130" s="54" t="s">
        <v>308</v>
      </c>
      <c r="I130" s="46"/>
      <c r="J130" s="46"/>
      <c r="K130"/>
      <c r="L130"/>
      <c r="M130"/>
      <c r="N130"/>
      <c r="O130"/>
      <c r="P130"/>
      <c r="Q130"/>
      <c r="R130"/>
      <c r="S130"/>
      <c r="T130"/>
      <c r="U130"/>
    </row>
    <row r="131" spans="1:21" ht="13.5" customHeight="1">
      <c r="A131" s="44"/>
      <c r="B131" s="44">
        <v>-66</v>
      </c>
      <c r="C131" s="52" t="str">
        <f>IF('Ол1-4с'!D15='Ол1-4с'!C17,'Ол1-4с'!C13,IF('Ол1-4с'!D15='Ол1-4с'!C13,'Ол1-4с'!C17,0))</f>
        <v>Тагиров Сайфулла</v>
      </c>
      <c r="D131" s="48"/>
      <c r="E131" s="19">
        <v>223</v>
      </c>
      <c r="F131" s="54" t="s">
        <v>252</v>
      </c>
      <c r="G131" s="48"/>
      <c r="H131" s="70"/>
      <c r="I131" s="46"/>
      <c r="J131" s="46"/>
      <c r="K131"/>
      <c r="L131"/>
      <c r="M131"/>
      <c r="N131"/>
      <c r="O131"/>
      <c r="P131"/>
      <c r="Q131"/>
      <c r="R131"/>
      <c r="S131"/>
      <c r="T131"/>
      <c r="U131"/>
    </row>
    <row r="132" spans="1:21" ht="13.5" customHeight="1">
      <c r="A132" s="44">
        <v>-63</v>
      </c>
      <c r="B132" s="45" t="str">
        <f>IF('Ол1-4с'!C259='Ол1-4с'!B258,'Ол1-4с'!B260,IF('Ол1-4с'!C259='Ол1-4с'!B260,'Ол1-4с'!B258,0))</f>
        <v>Лончакова Юлия</v>
      </c>
      <c r="C132" s="46"/>
      <c r="D132" s="19">
        <v>207</v>
      </c>
      <c r="E132" s="54" t="s">
        <v>256</v>
      </c>
      <c r="F132" s="46"/>
      <c r="G132" s="48"/>
      <c r="H132" s="70"/>
      <c r="I132" s="46"/>
      <c r="J132" s="46"/>
      <c r="K132"/>
      <c r="L132"/>
      <c r="M132"/>
      <c r="N132"/>
      <c r="O132"/>
      <c r="P132"/>
      <c r="Q132"/>
      <c r="R132"/>
      <c r="S132"/>
      <c r="T132"/>
      <c r="U132"/>
    </row>
    <row r="133" spans="1:21" ht="13.5" customHeight="1">
      <c r="A133" s="44"/>
      <c r="B133" s="19">
        <v>159</v>
      </c>
      <c r="C133" s="47" t="s">
        <v>16</v>
      </c>
      <c r="D133" s="48"/>
      <c r="E133" s="46"/>
      <c r="F133" s="46"/>
      <c r="G133" s="48"/>
      <c r="H133" s="70"/>
      <c r="I133" s="46"/>
      <c r="J133" s="46"/>
      <c r="K133"/>
      <c r="L133"/>
      <c r="M133"/>
      <c r="N133"/>
      <c r="O133"/>
      <c r="P133"/>
      <c r="Q133"/>
      <c r="R133"/>
      <c r="S133"/>
      <c r="T133"/>
      <c r="U133"/>
    </row>
    <row r="134" spans="1:21" ht="13.5" customHeight="1">
      <c r="A134" s="44">
        <v>-64</v>
      </c>
      <c r="B134" s="50" t="str">
        <f>IF('Ол1-4с'!C263='Ол1-4с'!B262,'Ол1-4с'!B264,IF('Ол1-4с'!C263='Ол1-4с'!B264,'Ол1-4с'!B262,0))</f>
        <v>_</v>
      </c>
      <c r="C134" s="19">
        <v>191</v>
      </c>
      <c r="D134" s="56" t="s">
        <v>17</v>
      </c>
      <c r="E134" s="46"/>
      <c r="F134" s="44">
        <v>-113</v>
      </c>
      <c r="G134" s="50" t="str">
        <f>IF('Ол1-4с'!F19='Ол1-4с'!E27,'Ол1-4с'!E11,IF('Ол1-4с'!F19='Ол1-4с'!E11,'Ол1-4с'!E27,0))</f>
        <v>Грубов Виталий</v>
      </c>
      <c r="H134" s="70"/>
      <c r="I134" s="46"/>
      <c r="J134" s="46"/>
      <c r="K134"/>
      <c r="L134"/>
      <c r="M134"/>
      <c r="N134"/>
      <c r="O134"/>
      <c r="P134"/>
      <c r="Q134"/>
      <c r="R134"/>
      <c r="S134"/>
      <c r="T134"/>
      <c r="U134"/>
    </row>
    <row r="135" spans="1:21" ht="13.5" customHeight="1">
      <c r="A135" s="44"/>
      <c r="B135" s="44">
        <v>-65</v>
      </c>
      <c r="C135" s="52" t="str">
        <f>IF('Ол1-4с'!D7='Ол1-4с'!C9,'Ол1-4с'!C5,IF('Ол1-4с'!D7='Ол1-4с'!C5,'Ол1-4с'!C9,0))</f>
        <v>Макаров Егор</v>
      </c>
      <c r="D135" s="70"/>
      <c r="E135" s="46"/>
      <c r="F135" s="44"/>
      <c r="G135" s="27"/>
      <c r="H135" s="46"/>
      <c r="I135" s="46"/>
      <c r="J135" s="46"/>
      <c r="K135"/>
      <c r="L135"/>
      <c r="M135"/>
      <c r="N135"/>
      <c r="O135"/>
      <c r="P135"/>
      <c r="Q135"/>
      <c r="R135"/>
      <c r="S135"/>
      <c r="T135"/>
      <c r="U135"/>
    </row>
    <row r="136" spans="1:21" ht="13.5" customHeight="1">
      <c r="A136" s="44"/>
      <c r="B136" s="44"/>
      <c r="C136" s="46"/>
      <c r="D136" s="70"/>
      <c r="E136" s="46"/>
      <c r="F136" s="44"/>
      <c r="G136" s="27"/>
      <c r="H136" s="46"/>
      <c r="I136" s="46"/>
      <c r="J136" s="46"/>
      <c r="K136"/>
      <c r="L136"/>
      <c r="M136"/>
      <c r="N136"/>
      <c r="O136"/>
      <c r="P136"/>
      <c r="Q136"/>
      <c r="R136"/>
      <c r="S136"/>
      <c r="T136"/>
      <c r="U136"/>
    </row>
    <row r="137" spans="1:21" ht="13.5" customHeight="1">
      <c r="A137" s="44"/>
      <c r="B137" s="44"/>
      <c r="C137" s="27"/>
      <c r="D137" s="70"/>
      <c r="E137" s="46"/>
      <c r="F137" s="44"/>
      <c r="G137" s="27"/>
      <c r="H137" s="46"/>
      <c r="I137" s="46"/>
      <c r="J137" s="46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10" ht="6" customHeight="1">
      <c r="A165"/>
      <c r="B165"/>
      <c r="C165"/>
      <c r="D165"/>
      <c r="E165"/>
      <c r="F165"/>
      <c r="G165"/>
      <c r="H165"/>
      <c r="I165"/>
      <c r="J165"/>
    </row>
    <row r="166" spans="1:10" ht="6" customHeight="1">
      <c r="A166"/>
      <c r="B166"/>
      <c r="C166"/>
      <c r="D166"/>
      <c r="E166"/>
      <c r="F166"/>
      <c r="G166"/>
      <c r="H166"/>
      <c r="I166"/>
      <c r="J166"/>
    </row>
    <row r="167" spans="1:10" ht="6" customHeight="1">
      <c r="A167"/>
      <c r="B167"/>
      <c r="C167"/>
      <c r="D167"/>
      <c r="E167"/>
      <c r="F167"/>
      <c r="G167"/>
      <c r="H167"/>
      <c r="I167"/>
      <c r="J167"/>
    </row>
    <row r="168" spans="1:10" ht="6" customHeight="1">
      <c r="A168"/>
      <c r="B168"/>
      <c r="C168"/>
      <c r="D168"/>
      <c r="E168"/>
      <c r="F168"/>
      <c r="G168"/>
      <c r="H168"/>
      <c r="I168"/>
      <c r="J168"/>
    </row>
    <row r="169" spans="1:10" ht="6" customHeight="1">
      <c r="A169"/>
      <c r="B169"/>
      <c r="C169"/>
      <c r="D169"/>
      <c r="E169"/>
      <c r="F169"/>
      <c r="G169"/>
      <c r="H169"/>
      <c r="I169"/>
      <c r="J169"/>
    </row>
    <row r="170" spans="1:10" ht="6" customHeight="1">
      <c r="A170"/>
      <c r="B170"/>
      <c r="C170"/>
      <c r="D170"/>
      <c r="E170"/>
      <c r="F170"/>
      <c r="G170"/>
      <c r="H170"/>
      <c r="I170"/>
      <c r="J170"/>
    </row>
    <row r="171" spans="1:10" ht="6" customHeight="1">
      <c r="A171"/>
      <c r="B171"/>
      <c r="C171"/>
      <c r="D171"/>
      <c r="E171"/>
      <c r="F171"/>
      <c r="G171"/>
      <c r="H171"/>
      <c r="I171"/>
      <c r="J171"/>
    </row>
    <row r="172" spans="1:10" ht="6" customHeight="1">
      <c r="A172"/>
      <c r="B172"/>
      <c r="C172"/>
      <c r="D172"/>
      <c r="E172"/>
      <c r="F172"/>
      <c r="G172"/>
      <c r="H172"/>
      <c r="I172"/>
      <c r="J172"/>
    </row>
    <row r="173" spans="1:10" ht="6" customHeight="1">
      <c r="A173"/>
      <c r="B173"/>
      <c r="C173"/>
      <c r="D173"/>
      <c r="E173"/>
      <c r="F173"/>
      <c r="G173"/>
      <c r="H173"/>
      <c r="I173"/>
      <c r="J173"/>
    </row>
    <row r="174" spans="1:10" ht="6" customHeight="1">
      <c r="A174"/>
      <c r="B174"/>
      <c r="C174"/>
      <c r="D174"/>
      <c r="E174"/>
      <c r="F174"/>
      <c r="G174"/>
      <c r="H174"/>
      <c r="I174"/>
      <c r="J174"/>
    </row>
    <row r="175" spans="1:10" ht="6" customHeight="1">
      <c r="A175"/>
      <c r="B175"/>
      <c r="C175"/>
      <c r="D175"/>
      <c r="E175"/>
      <c r="F175"/>
      <c r="G175"/>
      <c r="H175"/>
      <c r="I175"/>
      <c r="J175"/>
    </row>
    <row r="176" spans="1:10" ht="6" customHeight="1">
      <c r="A176"/>
      <c r="B176"/>
      <c r="C176"/>
      <c r="D176"/>
      <c r="E176"/>
      <c r="F176"/>
      <c r="G176"/>
      <c r="H176"/>
      <c r="I176"/>
      <c r="J176"/>
    </row>
    <row r="177" spans="1:10" ht="6" customHeight="1">
      <c r="A177"/>
      <c r="B177"/>
      <c r="C177"/>
      <c r="D177"/>
      <c r="E177"/>
      <c r="F177"/>
      <c r="G177"/>
      <c r="H177"/>
      <c r="I177"/>
      <c r="J177"/>
    </row>
    <row r="178" spans="1:10" ht="6" customHeight="1">
      <c r="A178"/>
      <c r="B178"/>
      <c r="C178"/>
      <c r="D178"/>
      <c r="E178"/>
      <c r="F178"/>
      <c r="G178"/>
      <c r="H178"/>
      <c r="I178"/>
      <c r="J178"/>
    </row>
    <row r="179" spans="1:10" ht="6" customHeight="1">
      <c r="A179"/>
      <c r="B179"/>
      <c r="C179"/>
      <c r="D179"/>
      <c r="E179"/>
      <c r="F179"/>
      <c r="G179"/>
      <c r="H179"/>
      <c r="I179"/>
      <c r="J179"/>
    </row>
    <row r="180" spans="1:10" ht="6" customHeight="1">
      <c r="A180"/>
      <c r="B180"/>
      <c r="C180"/>
      <c r="D180"/>
      <c r="E180"/>
      <c r="F180"/>
      <c r="G180"/>
      <c r="H180"/>
      <c r="I180"/>
      <c r="J180"/>
    </row>
    <row r="181" spans="1:10" ht="6" customHeight="1">
      <c r="A181"/>
      <c r="B181"/>
      <c r="C181"/>
      <c r="D181"/>
      <c r="E181"/>
      <c r="F181"/>
      <c r="G181"/>
      <c r="H181"/>
      <c r="I181"/>
      <c r="J181"/>
    </row>
    <row r="182" spans="1:10" ht="6" customHeight="1">
      <c r="A182"/>
      <c r="B182"/>
      <c r="C182"/>
      <c r="D182"/>
      <c r="E182"/>
      <c r="F182"/>
      <c r="G182"/>
      <c r="H182"/>
      <c r="I182"/>
      <c r="J182"/>
    </row>
    <row r="183" spans="1:10" ht="6" customHeight="1">
      <c r="A183"/>
      <c r="B183"/>
      <c r="C183"/>
      <c r="D183"/>
      <c r="E183"/>
      <c r="F183"/>
      <c r="G183"/>
      <c r="H183"/>
      <c r="I183"/>
      <c r="J183"/>
    </row>
    <row r="184" spans="1:10" ht="6" customHeight="1">
      <c r="A184"/>
      <c r="B184"/>
      <c r="C184"/>
      <c r="D184"/>
      <c r="E184"/>
      <c r="F184"/>
      <c r="G184"/>
      <c r="H184"/>
      <c r="I184"/>
      <c r="J184"/>
    </row>
    <row r="185" spans="1:10" ht="6" customHeight="1">
      <c r="A185"/>
      <c r="B185"/>
      <c r="C185"/>
      <c r="D185"/>
      <c r="E185"/>
      <c r="F185"/>
      <c r="G185"/>
      <c r="H185"/>
      <c r="I185"/>
      <c r="J185"/>
    </row>
    <row r="186" spans="1:10" ht="6" customHeight="1">
      <c r="A186"/>
      <c r="B186"/>
      <c r="C186"/>
      <c r="D186"/>
      <c r="E186"/>
      <c r="F186"/>
      <c r="G186"/>
      <c r="H186"/>
      <c r="I186"/>
      <c r="J186"/>
    </row>
    <row r="187" spans="1:10" ht="6" customHeight="1">
      <c r="A187"/>
      <c r="B187"/>
      <c r="C187"/>
      <c r="D187"/>
      <c r="E187"/>
      <c r="F187"/>
      <c r="G187"/>
      <c r="H187"/>
      <c r="I187"/>
      <c r="J187"/>
    </row>
    <row r="188" spans="1:10" ht="6" customHeight="1">
      <c r="A188"/>
      <c r="B188"/>
      <c r="C188"/>
      <c r="D188"/>
      <c r="E188"/>
      <c r="F188"/>
      <c r="G188"/>
      <c r="H188"/>
      <c r="I188"/>
      <c r="J188"/>
    </row>
    <row r="189" spans="1:10" ht="6" customHeight="1">
      <c r="A189"/>
      <c r="B189"/>
      <c r="C189"/>
      <c r="D189"/>
      <c r="E189"/>
      <c r="F189"/>
      <c r="G189"/>
      <c r="H189"/>
      <c r="I189"/>
      <c r="J189"/>
    </row>
    <row r="190" spans="1:10" ht="6" customHeight="1">
      <c r="A190"/>
      <c r="B190"/>
      <c r="C190"/>
      <c r="D190"/>
      <c r="E190"/>
      <c r="F190"/>
      <c r="G190"/>
      <c r="H190"/>
      <c r="I190"/>
      <c r="J190"/>
    </row>
    <row r="191" spans="1:10" ht="6" customHeight="1">
      <c r="A191"/>
      <c r="B191"/>
      <c r="C191"/>
      <c r="D191"/>
      <c r="E191"/>
      <c r="F191"/>
      <c r="G191"/>
      <c r="H191"/>
      <c r="I191"/>
      <c r="J191"/>
    </row>
    <row r="192" spans="1:10" ht="6" customHeight="1">
      <c r="A192"/>
      <c r="B192"/>
      <c r="C192"/>
      <c r="D192"/>
      <c r="E192"/>
      <c r="F192"/>
      <c r="G192"/>
      <c r="H192"/>
      <c r="I192"/>
      <c r="J192"/>
    </row>
    <row r="193" spans="1:10" ht="6" customHeight="1">
      <c r="A193"/>
      <c r="B193"/>
      <c r="C193"/>
      <c r="D193"/>
      <c r="E193"/>
      <c r="F193"/>
      <c r="G193"/>
      <c r="H193"/>
      <c r="I193"/>
      <c r="J193"/>
    </row>
    <row r="194" spans="1:10" ht="6" customHeight="1">
      <c r="A194"/>
      <c r="B194"/>
      <c r="C194"/>
      <c r="D194"/>
      <c r="E194"/>
      <c r="F194"/>
      <c r="G194"/>
      <c r="H194"/>
      <c r="I194"/>
      <c r="J194"/>
    </row>
    <row r="195" spans="1:10" ht="6" customHeight="1">
      <c r="A195"/>
      <c r="B195"/>
      <c r="C195"/>
      <c r="D195"/>
      <c r="E195"/>
      <c r="F195"/>
      <c r="G195"/>
      <c r="H195"/>
      <c r="I195"/>
      <c r="J195"/>
    </row>
    <row r="196" spans="1:10" ht="6" customHeight="1">
      <c r="A196"/>
      <c r="B196"/>
      <c r="C196"/>
      <c r="D196"/>
      <c r="E196"/>
      <c r="F196"/>
      <c r="G196"/>
      <c r="H196"/>
      <c r="I196"/>
      <c r="J196"/>
    </row>
    <row r="197" spans="1:10" ht="6" customHeight="1">
      <c r="A197"/>
      <c r="B197"/>
      <c r="C197"/>
      <c r="D197"/>
      <c r="E197"/>
      <c r="F197"/>
      <c r="G197"/>
      <c r="H197"/>
      <c r="I197"/>
      <c r="J197"/>
    </row>
    <row r="198" spans="1:10" ht="6" customHeight="1">
      <c r="A198"/>
      <c r="B198"/>
      <c r="C198"/>
      <c r="D198"/>
      <c r="E198"/>
      <c r="F198"/>
      <c r="G198"/>
      <c r="H198"/>
      <c r="I198"/>
      <c r="J198"/>
    </row>
    <row r="199" spans="1:10" ht="6" customHeight="1">
      <c r="A199"/>
      <c r="B199"/>
      <c r="C199"/>
      <c r="D199"/>
      <c r="E199"/>
      <c r="F199"/>
      <c r="G199"/>
      <c r="H199"/>
      <c r="I199"/>
      <c r="J199"/>
    </row>
    <row r="200" spans="1:10" ht="6" customHeight="1">
      <c r="A200"/>
      <c r="B200"/>
      <c r="C200"/>
      <c r="D200"/>
      <c r="E200"/>
      <c r="F200"/>
      <c r="G200"/>
      <c r="H200"/>
      <c r="I200"/>
      <c r="J200"/>
    </row>
    <row r="201" spans="1:10" ht="6" customHeight="1">
      <c r="A201"/>
      <c r="B201"/>
      <c r="C201"/>
      <c r="D201"/>
      <c r="E201"/>
      <c r="F201"/>
      <c r="G201"/>
      <c r="H201"/>
      <c r="I201"/>
      <c r="J201"/>
    </row>
    <row r="202" spans="1:10" ht="6" customHeight="1">
      <c r="A202"/>
      <c r="B202"/>
      <c r="C202"/>
      <c r="D202"/>
      <c r="E202"/>
      <c r="F202"/>
      <c r="G202"/>
      <c r="H202"/>
      <c r="I202"/>
      <c r="J202"/>
    </row>
    <row r="203" spans="1:10" ht="6" customHeight="1">
      <c r="A203"/>
      <c r="B203"/>
      <c r="C203"/>
      <c r="D203"/>
      <c r="E203"/>
      <c r="F203"/>
      <c r="G203"/>
      <c r="H203"/>
      <c r="I203"/>
      <c r="J203"/>
    </row>
    <row r="204" spans="1:10" ht="6" customHeight="1">
      <c r="A204"/>
      <c r="B204"/>
      <c r="C204"/>
      <c r="D204"/>
      <c r="E204"/>
      <c r="F204"/>
      <c r="G204"/>
      <c r="H204"/>
      <c r="I204"/>
      <c r="J204"/>
    </row>
    <row r="205" spans="1:10" ht="6" customHeight="1">
      <c r="A205"/>
      <c r="B205"/>
      <c r="C205"/>
      <c r="D205"/>
      <c r="E205"/>
      <c r="F205"/>
      <c r="G205"/>
      <c r="H205"/>
      <c r="I205"/>
      <c r="J205"/>
    </row>
    <row r="206" spans="1:10" ht="6" customHeight="1">
      <c r="A206"/>
      <c r="B206"/>
      <c r="C206"/>
      <c r="D206"/>
      <c r="E206"/>
      <c r="F206"/>
      <c r="G206"/>
      <c r="H206"/>
      <c r="I206"/>
      <c r="J206"/>
    </row>
    <row r="207" spans="1:10" ht="6" customHeight="1">
      <c r="A207"/>
      <c r="B207"/>
      <c r="C207"/>
      <c r="D207"/>
      <c r="E207"/>
      <c r="F207"/>
      <c r="G207"/>
      <c r="H207"/>
      <c r="I207"/>
      <c r="J207"/>
    </row>
    <row r="208" spans="1:10" ht="6" customHeight="1">
      <c r="A208"/>
      <c r="B208"/>
      <c r="C208"/>
      <c r="D208"/>
      <c r="E208"/>
      <c r="F208"/>
      <c r="G208"/>
      <c r="H208"/>
      <c r="I208"/>
      <c r="J208"/>
    </row>
    <row r="209" spans="1:10" ht="6" customHeight="1">
      <c r="A209"/>
      <c r="B209"/>
      <c r="C209"/>
      <c r="D209"/>
      <c r="E209"/>
      <c r="F209"/>
      <c r="G209"/>
      <c r="H209"/>
      <c r="I209"/>
      <c r="J209"/>
    </row>
    <row r="210" spans="1:10" ht="6" customHeight="1">
      <c r="A210"/>
      <c r="B210"/>
      <c r="C210"/>
      <c r="D210"/>
      <c r="E210"/>
      <c r="F210"/>
      <c r="G210"/>
      <c r="H210"/>
      <c r="I210"/>
      <c r="J210"/>
    </row>
    <row r="211" spans="1:10" ht="6" customHeight="1">
      <c r="A211"/>
      <c r="B211"/>
      <c r="C211"/>
      <c r="D211"/>
      <c r="E211"/>
      <c r="F211"/>
      <c r="G211"/>
      <c r="H211"/>
      <c r="I211"/>
      <c r="J211"/>
    </row>
    <row r="212" spans="1:10" ht="6" customHeight="1">
      <c r="A212"/>
      <c r="B212"/>
      <c r="C212"/>
      <c r="D212"/>
      <c r="E212"/>
      <c r="F212"/>
      <c r="G212"/>
      <c r="H212"/>
      <c r="I212"/>
      <c r="J212"/>
    </row>
    <row r="213" spans="1:10" ht="6" customHeight="1">
      <c r="A213"/>
      <c r="B213"/>
      <c r="C213"/>
      <c r="D213"/>
      <c r="E213"/>
      <c r="F213"/>
      <c r="G213"/>
      <c r="H213"/>
      <c r="I213"/>
      <c r="J213"/>
    </row>
    <row r="214" spans="1:10" ht="6" customHeight="1">
      <c r="A214"/>
      <c r="B214"/>
      <c r="C214"/>
      <c r="D214"/>
      <c r="E214"/>
      <c r="F214"/>
      <c r="G214"/>
      <c r="H214"/>
      <c r="I214"/>
      <c r="J214"/>
    </row>
    <row r="215" spans="1:10" ht="6" customHeight="1">
      <c r="A215"/>
      <c r="B215"/>
      <c r="C215"/>
      <c r="D215"/>
      <c r="E215"/>
      <c r="F215"/>
      <c r="G215"/>
      <c r="H215"/>
      <c r="I215"/>
      <c r="J215"/>
    </row>
    <row r="216" spans="1:10" ht="6" customHeight="1">
      <c r="A216"/>
      <c r="B216"/>
      <c r="C216"/>
      <c r="D216"/>
      <c r="E216"/>
      <c r="F216"/>
      <c r="G216"/>
      <c r="H216"/>
      <c r="I216"/>
      <c r="J216"/>
    </row>
    <row r="217" spans="1:10" ht="6" customHeight="1">
      <c r="A217"/>
      <c r="B217"/>
      <c r="C217"/>
      <c r="D217"/>
      <c r="E217"/>
      <c r="F217"/>
      <c r="G217"/>
      <c r="H217"/>
      <c r="I217"/>
      <c r="J217"/>
    </row>
    <row r="218" spans="1:10" ht="6" customHeight="1">
      <c r="A218"/>
      <c r="B218"/>
      <c r="C218"/>
      <c r="D218"/>
      <c r="E218"/>
      <c r="F218"/>
      <c r="G218"/>
      <c r="H218"/>
      <c r="I218"/>
      <c r="J218"/>
    </row>
    <row r="219" spans="1:10" ht="6" customHeight="1">
      <c r="A219"/>
      <c r="B219"/>
      <c r="C219"/>
      <c r="D219"/>
      <c r="E219"/>
      <c r="F219"/>
      <c r="G219"/>
      <c r="H219"/>
      <c r="I219"/>
      <c r="J219"/>
    </row>
    <row r="220" spans="1:10" ht="6" customHeight="1">
      <c r="A220"/>
      <c r="B220"/>
      <c r="C220"/>
      <c r="D220"/>
      <c r="E220"/>
      <c r="F220"/>
      <c r="G220"/>
      <c r="H220"/>
      <c r="I220"/>
      <c r="J220"/>
    </row>
    <row r="221" spans="1:10" ht="6" customHeight="1">
      <c r="A221"/>
      <c r="B221"/>
      <c r="C221"/>
      <c r="D221"/>
      <c r="E221"/>
      <c r="F221"/>
      <c r="G221"/>
      <c r="H221"/>
      <c r="I221"/>
      <c r="J221"/>
    </row>
    <row r="222" spans="1:10" ht="6" customHeight="1">
      <c r="A222"/>
      <c r="B222"/>
      <c r="C222"/>
      <c r="D222"/>
      <c r="E222"/>
      <c r="F222"/>
      <c r="G222"/>
      <c r="H222"/>
      <c r="I222"/>
      <c r="J222"/>
    </row>
    <row r="223" spans="1:10" ht="6" customHeight="1">
      <c r="A223"/>
      <c r="B223"/>
      <c r="C223"/>
      <c r="D223"/>
      <c r="E223"/>
      <c r="F223"/>
      <c r="G223"/>
      <c r="H223"/>
      <c r="I223"/>
      <c r="J223"/>
    </row>
    <row r="224" spans="1:10" ht="6" customHeight="1">
      <c r="A224"/>
      <c r="B224"/>
      <c r="C224"/>
      <c r="D224"/>
      <c r="E224"/>
      <c r="F224"/>
      <c r="G224"/>
      <c r="H224"/>
      <c r="I224"/>
      <c r="J224"/>
    </row>
    <row r="225" spans="1:10" ht="6" customHeight="1">
      <c r="A225"/>
      <c r="B225"/>
      <c r="C225"/>
      <c r="D225"/>
      <c r="E225"/>
      <c r="F225"/>
      <c r="G225"/>
      <c r="H225"/>
      <c r="I225"/>
      <c r="J225"/>
    </row>
    <row r="226" spans="1:10" ht="6" customHeight="1">
      <c r="A226"/>
      <c r="B226"/>
      <c r="C226"/>
      <c r="D226"/>
      <c r="E226"/>
      <c r="F226"/>
      <c r="G226"/>
      <c r="H226"/>
      <c r="I226"/>
      <c r="J226"/>
    </row>
    <row r="227" spans="1:10" ht="6" customHeight="1">
      <c r="A227"/>
      <c r="B227"/>
      <c r="C227"/>
      <c r="D227"/>
      <c r="E227"/>
      <c r="F227"/>
      <c r="G227"/>
      <c r="H227"/>
      <c r="I227"/>
      <c r="J227"/>
    </row>
    <row r="228" spans="1:10" ht="6" customHeight="1">
      <c r="A228"/>
      <c r="B228"/>
      <c r="C228"/>
      <c r="D228"/>
      <c r="E228"/>
      <c r="F228"/>
      <c r="G228"/>
      <c r="H228"/>
      <c r="I228"/>
      <c r="J228"/>
    </row>
    <row r="229" spans="1:10" ht="6" customHeight="1">
      <c r="A229"/>
      <c r="B229"/>
      <c r="C229"/>
      <c r="D229"/>
      <c r="E229"/>
      <c r="F229"/>
      <c r="G229"/>
      <c r="H229"/>
      <c r="I229"/>
      <c r="J229"/>
    </row>
    <row r="230" spans="1:10" ht="6" customHeight="1">
      <c r="A230"/>
      <c r="B230"/>
      <c r="C230"/>
      <c r="D230"/>
      <c r="E230"/>
      <c r="F230"/>
      <c r="G230"/>
      <c r="H230"/>
      <c r="I230"/>
      <c r="J230"/>
    </row>
    <row r="231" spans="1:10" ht="6" customHeight="1">
      <c r="A231"/>
      <c r="B231"/>
      <c r="C231"/>
      <c r="D231"/>
      <c r="E231"/>
      <c r="F231"/>
      <c r="G231"/>
      <c r="H231"/>
      <c r="I231"/>
      <c r="J231"/>
    </row>
    <row r="232" spans="1:10" ht="6" customHeight="1">
      <c r="A232"/>
      <c r="B232"/>
      <c r="C232"/>
      <c r="D232"/>
      <c r="E232"/>
      <c r="F232"/>
      <c r="G232"/>
      <c r="H232"/>
      <c r="I232"/>
      <c r="J232"/>
    </row>
  </sheetData>
  <sheetProtection sheet="1" objects="1" scenarios="1"/>
  <mergeCells count="6">
    <mergeCell ref="A69:M69"/>
    <mergeCell ref="A70:M70"/>
    <mergeCell ref="A1:M1"/>
    <mergeCell ref="A2:M2"/>
    <mergeCell ref="A3:M3"/>
    <mergeCell ref="A68:M68"/>
  </mergeCells>
  <conditionalFormatting sqref="K66 K74 K58 K126 A4:J67 A72:J137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B236" sqref="B236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20.2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15.75">
      <c r="A2" s="78" t="s">
        <v>243</v>
      </c>
      <c r="B2" s="78"/>
      <c r="C2" s="78"/>
      <c r="D2" s="78"/>
      <c r="E2" s="78"/>
      <c r="F2" s="78"/>
      <c r="G2" s="78"/>
      <c r="H2" s="78"/>
      <c r="I2" s="78"/>
    </row>
    <row r="3" spans="1:9" ht="15.75">
      <c r="A3" s="79">
        <v>41559</v>
      </c>
      <c r="B3" s="79"/>
      <c r="C3" s="79"/>
      <c r="D3" s="79"/>
      <c r="E3" s="79"/>
      <c r="F3" s="79"/>
      <c r="G3" s="79"/>
      <c r="H3" s="79"/>
      <c r="I3" s="79"/>
    </row>
    <row r="4" spans="1:9" ht="15.7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5" t="s">
        <v>2</v>
      </c>
      <c r="B6" s="6" t="s">
        <v>3</v>
      </c>
      <c r="C6" s="7" t="s">
        <v>4</v>
      </c>
      <c r="D6" s="7"/>
      <c r="E6" s="7"/>
      <c r="F6" s="7"/>
      <c r="G6" s="7"/>
      <c r="H6" s="7"/>
      <c r="I6" s="7"/>
    </row>
    <row r="7" spans="1:9" ht="18">
      <c r="A7" s="8" t="s">
        <v>244</v>
      </c>
      <c r="B7" s="9">
        <v>1</v>
      </c>
      <c r="C7" s="10" t="str">
        <f>1л1с!F67</f>
        <v>Осинский Александр</v>
      </c>
      <c r="D7" s="7"/>
      <c r="E7" s="7"/>
      <c r="F7" s="7"/>
      <c r="G7" s="7"/>
      <c r="H7" s="7"/>
      <c r="I7" s="7"/>
    </row>
    <row r="8" spans="1:9" ht="18">
      <c r="A8" s="8" t="s">
        <v>245</v>
      </c>
      <c r="B8" s="9">
        <v>2</v>
      </c>
      <c r="C8" s="10" t="str">
        <f>1л2с!F7</f>
        <v>Гайнуллин Айтуган</v>
      </c>
      <c r="D8" s="7"/>
      <c r="E8" s="7"/>
      <c r="F8" s="7"/>
      <c r="G8" s="7"/>
      <c r="H8" s="7"/>
      <c r="I8" s="7"/>
    </row>
    <row r="9" spans="1:9" ht="18">
      <c r="A9" s="8" t="s">
        <v>246</v>
      </c>
      <c r="B9" s="9">
        <v>3</v>
      </c>
      <c r="C9" s="10" t="str">
        <f>1л3с!J30</f>
        <v>Прокофьев Михаил</v>
      </c>
      <c r="D9" s="7"/>
      <c r="E9" s="7"/>
      <c r="F9" s="7"/>
      <c r="G9" s="7"/>
      <c r="H9" s="7"/>
      <c r="I9" s="7"/>
    </row>
    <row r="10" spans="1:9" ht="18">
      <c r="A10" s="8" t="s">
        <v>247</v>
      </c>
      <c r="B10" s="9">
        <v>4</v>
      </c>
      <c r="C10" s="10" t="str">
        <f>1л3с!J35</f>
        <v>Аминева Элина</v>
      </c>
      <c r="D10" s="7"/>
      <c r="E10" s="7"/>
      <c r="F10" s="7"/>
      <c r="G10" s="7"/>
      <c r="H10" s="7"/>
      <c r="I10" s="7"/>
    </row>
    <row r="11" spans="1:9" ht="18">
      <c r="A11" s="8" t="s">
        <v>248</v>
      </c>
      <c r="B11" s="9">
        <v>5</v>
      </c>
      <c r="C11" s="10" t="str">
        <f>1л3с!J66</f>
        <v>Искарова Фануза</v>
      </c>
      <c r="D11" s="7"/>
      <c r="E11" s="7"/>
      <c r="F11" s="7"/>
      <c r="G11" s="7"/>
      <c r="H11" s="7"/>
      <c r="I11" s="7"/>
    </row>
    <row r="12" spans="1:9" ht="18">
      <c r="A12" s="8" t="s">
        <v>249</v>
      </c>
      <c r="B12" s="9">
        <v>6</v>
      </c>
      <c r="C12" s="10" t="str">
        <f>1л3с!J68</f>
        <v>Овчинников Дмитрий</v>
      </c>
      <c r="D12" s="7"/>
      <c r="E12" s="7"/>
      <c r="F12" s="7"/>
      <c r="G12" s="7"/>
      <c r="H12" s="7"/>
      <c r="I12" s="7"/>
    </row>
    <row r="13" spans="1:9" ht="18">
      <c r="A13" s="8" t="s">
        <v>250</v>
      </c>
      <c r="B13" s="9">
        <v>7</v>
      </c>
      <c r="C13" s="11">
        <f>1л3с!J70</f>
        <v>0</v>
      </c>
      <c r="D13" s="7"/>
      <c r="E13" s="7"/>
      <c r="F13" s="7"/>
      <c r="G13" s="7"/>
      <c r="H13" s="7"/>
      <c r="I13" s="7"/>
    </row>
    <row r="14" spans="1:9" ht="18">
      <c r="A14" s="12" t="s">
        <v>251</v>
      </c>
      <c r="B14" s="9">
        <v>8</v>
      </c>
      <c r="C14" s="11">
        <f>1л3с!J72</f>
        <v>0</v>
      </c>
      <c r="D14" s="7"/>
      <c r="E14" s="7"/>
      <c r="F14" s="7"/>
      <c r="G14" s="7"/>
      <c r="H14" s="7"/>
      <c r="I14" s="7"/>
    </row>
    <row r="15" spans="1:9" ht="18">
      <c r="A15" s="8" t="s">
        <v>252</v>
      </c>
      <c r="B15" s="9">
        <v>9</v>
      </c>
      <c r="C15" s="11">
        <f>1л3с!D72</f>
        <v>0</v>
      </c>
      <c r="D15" s="7"/>
      <c r="E15" s="7"/>
      <c r="F15" s="7"/>
      <c r="G15" s="7"/>
      <c r="H15" s="7"/>
      <c r="I15" s="7"/>
    </row>
    <row r="16" spans="1:9" ht="18">
      <c r="A16" s="8" t="s">
        <v>253</v>
      </c>
      <c r="B16" s="9">
        <v>10</v>
      </c>
      <c r="C16" s="11">
        <f>1л3с!D75</f>
        <v>0</v>
      </c>
      <c r="D16" s="7"/>
      <c r="E16" s="7"/>
      <c r="F16" s="7"/>
      <c r="G16" s="7"/>
      <c r="H16" s="7"/>
      <c r="I16" s="7"/>
    </row>
    <row r="17" spans="1:9" ht="18">
      <c r="A17" s="8" t="s">
        <v>254</v>
      </c>
      <c r="B17" s="9">
        <v>11</v>
      </c>
      <c r="C17" s="11">
        <f>1л3с!G70</f>
        <v>0</v>
      </c>
      <c r="D17" s="7"/>
      <c r="E17" s="7"/>
      <c r="F17" s="7"/>
      <c r="G17" s="7"/>
      <c r="H17" s="7"/>
      <c r="I17" s="7"/>
    </row>
    <row r="18" spans="1:9" ht="18">
      <c r="A18" s="8" t="s">
        <v>255</v>
      </c>
      <c r="B18" s="9">
        <v>12</v>
      </c>
      <c r="C18" s="11">
        <f>1л3с!G72</f>
        <v>0</v>
      </c>
      <c r="D18" s="7"/>
      <c r="E18" s="7"/>
      <c r="F18" s="7"/>
      <c r="G18" s="7"/>
      <c r="H18" s="7"/>
      <c r="I18" s="7"/>
    </row>
    <row r="19" spans="1:9" ht="18">
      <c r="A19" s="8" t="s">
        <v>256</v>
      </c>
      <c r="B19" s="9">
        <v>13</v>
      </c>
      <c r="C19" s="11">
        <f>1л3с!H76</f>
        <v>0</v>
      </c>
      <c r="D19" s="7"/>
      <c r="E19" s="7"/>
      <c r="F19" s="7"/>
      <c r="G19" s="7"/>
      <c r="H19" s="7"/>
      <c r="I19" s="7"/>
    </row>
    <row r="20" spans="1:9" ht="18">
      <c r="A20" s="8" t="s">
        <v>257</v>
      </c>
      <c r="B20" s="9">
        <v>14</v>
      </c>
      <c r="C20" s="11">
        <f>1л3с!H79</f>
        <v>0</v>
      </c>
      <c r="D20" s="7"/>
      <c r="E20" s="7"/>
      <c r="F20" s="7"/>
      <c r="G20" s="7"/>
      <c r="H20" s="7"/>
      <c r="I20" s="7"/>
    </row>
    <row r="21" spans="1:9" ht="18">
      <c r="A21" s="8" t="s">
        <v>258</v>
      </c>
      <c r="B21" s="9">
        <v>15</v>
      </c>
      <c r="C21" s="11">
        <f>1л3с!J74</f>
        <v>0</v>
      </c>
      <c r="D21" s="7"/>
      <c r="E21" s="7"/>
      <c r="F21" s="7"/>
      <c r="G21" s="7"/>
      <c r="H21" s="7"/>
      <c r="I21" s="7"/>
    </row>
    <row r="22" spans="1:9" ht="18">
      <c r="A22" s="8" t="s">
        <v>259</v>
      </c>
      <c r="B22" s="9">
        <v>16</v>
      </c>
      <c r="C22" s="11">
        <f>1л3с!J76</f>
        <v>0</v>
      </c>
      <c r="D22" s="7"/>
      <c r="E22" s="7"/>
      <c r="F22" s="7"/>
      <c r="G22" s="7"/>
      <c r="H22" s="7"/>
      <c r="I22" s="7"/>
    </row>
    <row r="23" spans="1:9" ht="18">
      <c r="A23" s="8" t="s">
        <v>260</v>
      </c>
      <c r="B23" s="9">
        <v>17</v>
      </c>
      <c r="C23" s="11">
        <f>1л3с!E84</f>
        <v>0</v>
      </c>
      <c r="D23" s="7"/>
      <c r="E23" s="7"/>
      <c r="F23" s="7"/>
      <c r="G23" s="7"/>
      <c r="H23" s="7"/>
      <c r="I23" s="7"/>
    </row>
    <row r="24" spans="1:9" ht="18">
      <c r="A24" s="8" t="s">
        <v>261</v>
      </c>
      <c r="B24" s="9">
        <v>18</v>
      </c>
      <c r="C24" s="11">
        <f>1л3с!E90</f>
        <v>0</v>
      </c>
      <c r="D24" s="7"/>
      <c r="E24" s="7"/>
      <c r="F24" s="7"/>
      <c r="G24" s="7"/>
      <c r="H24" s="7"/>
      <c r="I24" s="7"/>
    </row>
    <row r="25" spans="1:9" ht="18">
      <c r="A25" s="8" t="s">
        <v>262</v>
      </c>
      <c r="B25" s="9">
        <v>19</v>
      </c>
      <c r="C25" s="11">
        <f>1л3с!I82</f>
        <v>0</v>
      </c>
      <c r="D25" s="7"/>
      <c r="E25" s="7"/>
      <c r="F25" s="7"/>
      <c r="G25" s="7"/>
      <c r="H25" s="7"/>
      <c r="I25" s="7"/>
    </row>
    <row r="26" spans="1:9" ht="18">
      <c r="A26" s="8" t="s">
        <v>263</v>
      </c>
      <c r="B26" s="9">
        <v>20</v>
      </c>
      <c r="C26" s="11">
        <f>1л3с!I84</f>
        <v>0</v>
      </c>
      <c r="D26" s="7"/>
      <c r="E26" s="7"/>
      <c r="F26" s="7"/>
      <c r="G26" s="7"/>
      <c r="H26" s="7"/>
      <c r="I26" s="7"/>
    </row>
    <row r="27" spans="1:9" ht="18">
      <c r="A27" s="8" t="s">
        <v>264</v>
      </c>
      <c r="B27" s="9">
        <v>21</v>
      </c>
      <c r="C27" s="11">
        <f>1л3с!I87</f>
        <v>0</v>
      </c>
      <c r="D27" s="7"/>
      <c r="E27" s="7"/>
      <c r="F27" s="7"/>
      <c r="G27" s="7"/>
      <c r="H27" s="7"/>
      <c r="I27" s="7"/>
    </row>
    <row r="28" spans="1:9" ht="18">
      <c r="A28" s="8" t="s">
        <v>265</v>
      </c>
      <c r="B28" s="9">
        <v>22</v>
      </c>
      <c r="C28" s="11">
        <f>1л3с!I90</f>
        <v>0</v>
      </c>
      <c r="D28" s="7"/>
      <c r="E28" s="7"/>
      <c r="F28" s="7"/>
      <c r="G28" s="7"/>
      <c r="H28" s="7"/>
      <c r="I28" s="7"/>
    </row>
    <row r="29" spans="1:9" ht="18">
      <c r="A29" s="8" t="s">
        <v>266</v>
      </c>
      <c r="B29" s="9">
        <v>23</v>
      </c>
      <c r="C29" s="11" t="e">
        <f>#REF!</f>
        <v>#REF!</v>
      </c>
      <c r="D29" s="7"/>
      <c r="E29" s="7"/>
      <c r="F29" s="7"/>
      <c r="G29" s="7"/>
      <c r="H29" s="7"/>
      <c r="I29" s="7"/>
    </row>
    <row r="30" spans="1:9" ht="18">
      <c r="A30" s="8" t="s">
        <v>267</v>
      </c>
      <c r="B30" s="9">
        <v>24</v>
      </c>
      <c r="C30" s="11" t="e">
        <f>#REF!</f>
        <v>#REF!</v>
      </c>
      <c r="D30" s="7"/>
      <c r="E30" s="7"/>
      <c r="F30" s="7"/>
      <c r="G30" s="7"/>
      <c r="H30" s="7"/>
      <c r="I30" s="7"/>
    </row>
    <row r="31" spans="1:9" ht="18">
      <c r="A31" s="8" t="s">
        <v>268</v>
      </c>
      <c r="B31" s="9">
        <v>25</v>
      </c>
      <c r="C31" s="11" t="e">
        <f>#REF!</f>
        <v>#REF!</v>
      </c>
      <c r="D31" s="7"/>
      <c r="E31" s="7"/>
      <c r="F31" s="7"/>
      <c r="G31" s="7"/>
      <c r="H31" s="7"/>
      <c r="I31" s="7"/>
    </row>
    <row r="32" spans="1:9" ht="18">
      <c r="A32" s="8" t="s">
        <v>269</v>
      </c>
      <c r="B32" s="9">
        <v>26</v>
      </c>
      <c r="C32" s="11" t="e">
        <f>#REF!</f>
        <v>#REF!</v>
      </c>
      <c r="D32" s="7"/>
      <c r="E32" s="7"/>
      <c r="F32" s="7"/>
      <c r="G32" s="7"/>
      <c r="H32" s="7"/>
      <c r="I32" s="7"/>
    </row>
    <row r="33" spans="1:9" ht="18">
      <c r="A33" s="8" t="s">
        <v>270</v>
      </c>
      <c r="B33" s="9">
        <v>27</v>
      </c>
      <c r="C33" s="11" t="e">
        <f>#REF!</f>
        <v>#REF!</v>
      </c>
      <c r="D33" s="7"/>
      <c r="E33" s="7"/>
      <c r="F33" s="7"/>
      <c r="G33" s="7"/>
      <c r="H33" s="7"/>
      <c r="I33" s="7"/>
    </row>
    <row r="34" spans="1:9" ht="18">
      <c r="A34" s="8" t="s">
        <v>271</v>
      </c>
      <c r="B34" s="9">
        <v>28</v>
      </c>
      <c r="C34" s="11" t="e">
        <f>#REF!</f>
        <v>#REF!</v>
      </c>
      <c r="D34" s="7"/>
      <c r="E34" s="7"/>
      <c r="F34" s="7"/>
      <c r="G34" s="7"/>
      <c r="H34" s="7"/>
      <c r="I34" s="7"/>
    </row>
    <row r="35" spans="1:9" ht="18">
      <c r="A35" s="8" t="s">
        <v>272</v>
      </c>
      <c r="B35" s="9">
        <v>29</v>
      </c>
      <c r="C35" s="11" t="e">
        <f>#REF!</f>
        <v>#REF!</v>
      </c>
      <c r="D35" s="7"/>
      <c r="E35" s="7"/>
      <c r="F35" s="7"/>
      <c r="G35" s="7"/>
      <c r="H35" s="7"/>
      <c r="I35" s="7"/>
    </row>
    <row r="36" spans="1:9" ht="18">
      <c r="A36" s="8" t="s">
        <v>273</v>
      </c>
      <c r="B36" s="9">
        <v>30</v>
      </c>
      <c r="C36" s="11" t="e">
        <f>#REF!</f>
        <v>#REF!</v>
      </c>
      <c r="D36" s="7"/>
      <c r="E36" s="7"/>
      <c r="F36" s="7"/>
      <c r="G36" s="7"/>
      <c r="H36" s="7"/>
      <c r="I36" s="7"/>
    </row>
    <row r="37" spans="1:9" ht="18">
      <c r="A37" s="8" t="s">
        <v>274</v>
      </c>
      <c r="B37" s="9">
        <v>31</v>
      </c>
      <c r="C37" s="11" t="e">
        <f>#REF!</f>
        <v>#REF!</v>
      </c>
      <c r="D37" s="7"/>
      <c r="E37" s="7"/>
      <c r="F37" s="7"/>
      <c r="G37" s="7"/>
      <c r="H37" s="7"/>
      <c r="I37" s="7"/>
    </row>
    <row r="38" spans="1:9" ht="18">
      <c r="A38" s="8" t="s">
        <v>275</v>
      </c>
      <c r="B38" s="9">
        <v>32</v>
      </c>
      <c r="C38" s="11" t="e">
        <f>#REF!</f>
        <v>#REF!</v>
      </c>
      <c r="D38" s="7"/>
      <c r="E38" s="7"/>
      <c r="F38" s="7"/>
      <c r="G38" s="7"/>
      <c r="H38" s="7"/>
      <c r="I38" s="7"/>
    </row>
    <row r="39" spans="1:9" ht="18">
      <c r="A39" s="8" t="s">
        <v>276</v>
      </c>
      <c r="B39" s="9">
        <v>33</v>
      </c>
      <c r="C39" s="11" t="e">
        <f>#REF!</f>
        <v>#REF!</v>
      </c>
      <c r="D39" s="7"/>
      <c r="E39" s="7"/>
      <c r="F39" s="7"/>
      <c r="G39" s="7"/>
      <c r="H39" s="7"/>
      <c r="I39" s="7"/>
    </row>
    <row r="40" spans="1:9" ht="18">
      <c r="A40" s="8" t="s">
        <v>277</v>
      </c>
      <c r="B40" s="9">
        <v>34</v>
      </c>
      <c r="C40" s="11" t="e">
        <f>#REF!</f>
        <v>#REF!</v>
      </c>
      <c r="D40" s="7"/>
      <c r="E40" s="7"/>
      <c r="F40" s="7"/>
      <c r="G40" s="7"/>
      <c r="H40" s="7"/>
      <c r="I40" s="7"/>
    </row>
    <row r="41" spans="1:9" ht="18">
      <c r="A41" s="8" t="s">
        <v>278</v>
      </c>
      <c r="B41" s="9">
        <v>35</v>
      </c>
      <c r="C41" s="11" t="e">
        <f>#REF!</f>
        <v>#REF!</v>
      </c>
      <c r="D41" s="7"/>
      <c r="E41" s="7"/>
      <c r="F41" s="7"/>
      <c r="G41" s="7"/>
      <c r="H41" s="7"/>
      <c r="I41" s="7"/>
    </row>
    <row r="42" spans="1:9" ht="18">
      <c r="A42" s="8" t="s">
        <v>279</v>
      </c>
      <c r="B42" s="9">
        <v>36</v>
      </c>
      <c r="C42" s="11" t="e">
        <f>#REF!</f>
        <v>#REF!</v>
      </c>
      <c r="D42" s="7"/>
      <c r="E42" s="7"/>
      <c r="F42" s="7"/>
      <c r="G42" s="7"/>
      <c r="H42" s="7"/>
      <c r="I42" s="7"/>
    </row>
    <row r="43" spans="1:9" ht="18">
      <c r="A43" s="8" t="s">
        <v>280</v>
      </c>
      <c r="B43" s="9">
        <v>37</v>
      </c>
      <c r="C43" s="11" t="e">
        <f>#REF!</f>
        <v>#REF!</v>
      </c>
      <c r="D43" s="7"/>
      <c r="E43" s="7"/>
      <c r="F43" s="7"/>
      <c r="G43" s="7"/>
      <c r="H43" s="7"/>
      <c r="I43" s="7"/>
    </row>
    <row r="44" spans="1:9" ht="18">
      <c r="A44" s="8" t="s">
        <v>281</v>
      </c>
      <c r="B44" s="9">
        <v>38</v>
      </c>
      <c r="C44" s="11" t="e">
        <f>#REF!</f>
        <v>#REF!</v>
      </c>
      <c r="D44" s="7"/>
      <c r="E44" s="7"/>
      <c r="F44" s="7"/>
      <c r="G44" s="7"/>
      <c r="H44" s="7"/>
      <c r="I44" s="7"/>
    </row>
    <row r="45" spans="1:9" ht="18">
      <c r="A45" s="8" t="s">
        <v>282</v>
      </c>
      <c r="B45" s="9">
        <v>39</v>
      </c>
      <c r="C45" s="11" t="e">
        <f>#REF!</f>
        <v>#REF!</v>
      </c>
      <c r="D45" s="7"/>
      <c r="E45" s="7"/>
      <c r="F45" s="7"/>
      <c r="G45" s="7"/>
      <c r="H45" s="7"/>
      <c r="I45" s="7"/>
    </row>
    <row r="46" spans="1:9" ht="18">
      <c r="A46" s="8" t="s">
        <v>283</v>
      </c>
      <c r="B46" s="9">
        <v>40</v>
      </c>
      <c r="C46" s="11" t="e">
        <f>#REF!</f>
        <v>#REF!</v>
      </c>
      <c r="D46" s="7"/>
      <c r="E46" s="7"/>
      <c r="F46" s="7"/>
      <c r="G46" s="7"/>
      <c r="H46" s="7"/>
      <c r="I46" s="7"/>
    </row>
    <row r="47" spans="1:9" ht="18">
      <c r="A47" s="8" t="s">
        <v>284</v>
      </c>
      <c r="B47" s="9">
        <v>41</v>
      </c>
      <c r="C47" s="11" t="e">
        <f>#REF!</f>
        <v>#REF!</v>
      </c>
      <c r="D47" s="7"/>
      <c r="E47" s="7"/>
      <c r="F47" s="7"/>
      <c r="G47" s="7"/>
      <c r="H47" s="7"/>
      <c r="I47" s="7"/>
    </row>
    <row r="48" spans="1:9" ht="18">
      <c r="A48" s="8" t="s">
        <v>285</v>
      </c>
      <c r="B48" s="9">
        <v>42</v>
      </c>
      <c r="C48" s="11" t="e">
        <f>#REF!</f>
        <v>#REF!</v>
      </c>
      <c r="D48" s="7"/>
      <c r="E48" s="7"/>
      <c r="F48" s="7"/>
      <c r="G48" s="7"/>
      <c r="H48" s="7"/>
      <c r="I48" s="7"/>
    </row>
    <row r="49" spans="1:9" ht="18">
      <c r="A49" s="8" t="s">
        <v>286</v>
      </c>
      <c r="B49" s="9">
        <v>43</v>
      </c>
      <c r="C49" s="11" t="e">
        <f>#REF!</f>
        <v>#REF!</v>
      </c>
      <c r="D49" s="7"/>
      <c r="E49" s="7"/>
      <c r="F49" s="7"/>
      <c r="G49" s="7"/>
      <c r="H49" s="7"/>
      <c r="I49" s="7"/>
    </row>
    <row r="50" spans="1:9" ht="18">
      <c r="A50" s="8" t="s">
        <v>287</v>
      </c>
      <c r="B50" s="9">
        <v>44</v>
      </c>
      <c r="C50" s="11" t="e">
        <f>#REF!</f>
        <v>#REF!</v>
      </c>
      <c r="D50" s="7"/>
      <c r="E50" s="7"/>
      <c r="F50" s="7"/>
      <c r="G50" s="7"/>
      <c r="H50" s="7"/>
      <c r="I50" s="7"/>
    </row>
    <row r="51" spans="1:9" ht="18">
      <c r="A51" s="8" t="s">
        <v>134</v>
      </c>
      <c r="B51" s="9">
        <v>45</v>
      </c>
      <c r="C51" s="11" t="e">
        <f>#REF!</f>
        <v>#REF!</v>
      </c>
      <c r="D51" s="7"/>
      <c r="E51" s="7"/>
      <c r="F51" s="7"/>
      <c r="G51" s="7"/>
      <c r="H51" s="7"/>
      <c r="I51" s="7"/>
    </row>
    <row r="52" spans="1:9" ht="18">
      <c r="A52" s="8" t="s">
        <v>288</v>
      </c>
      <c r="B52" s="9">
        <v>46</v>
      </c>
      <c r="C52" s="11" t="e">
        <f>#REF!</f>
        <v>#REF!</v>
      </c>
      <c r="D52" s="7"/>
      <c r="E52" s="7"/>
      <c r="F52" s="7"/>
      <c r="G52" s="7"/>
      <c r="H52" s="7"/>
      <c r="I52" s="7"/>
    </row>
    <row r="53" spans="1:9" ht="18">
      <c r="A53" s="8" t="s">
        <v>138</v>
      </c>
      <c r="B53" s="9">
        <v>47</v>
      </c>
      <c r="C53" s="11" t="e">
        <f>#REF!</f>
        <v>#REF!</v>
      </c>
      <c r="D53" s="7"/>
      <c r="E53" s="7"/>
      <c r="F53" s="7"/>
      <c r="G53" s="7"/>
      <c r="H53" s="7"/>
      <c r="I53" s="7"/>
    </row>
    <row r="54" spans="1:9" ht="18">
      <c r="A54" s="8" t="s">
        <v>140</v>
      </c>
      <c r="B54" s="9">
        <v>48</v>
      </c>
      <c r="C54" s="11" t="e">
        <f>#REF!</f>
        <v>#REF!</v>
      </c>
      <c r="D54" s="7"/>
      <c r="E54" s="7"/>
      <c r="F54" s="7"/>
      <c r="G54" s="7"/>
      <c r="H54" s="7"/>
      <c r="I54" s="7"/>
    </row>
    <row r="55" spans="1:9" ht="18">
      <c r="A55" s="8" t="s">
        <v>289</v>
      </c>
      <c r="B55" s="9">
        <v>49</v>
      </c>
      <c r="C55" s="11" t="e">
        <f>#REF!</f>
        <v>#REF!</v>
      </c>
      <c r="D55" s="7"/>
      <c r="E55" s="7"/>
      <c r="F55" s="7"/>
      <c r="G55" s="7"/>
      <c r="H55" s="7"/>
      <c r="I55" s="7"/>
    </row>
    <row r="56" spans="1:9" ht="18">
      <c r="A56" s="8" t="s">
        <v>290</v>
      </c>
      <c r="B56" s="9">
        <v>50</v>
      </c>
      <c r="C56" s="11" t="e">
        <f>#REF!</f>
        <v>#REF!</v>
      </c>
      <c r="D56" s="7"/>
      <c r="E56" s="7"/>
      <c r="F56" s="7"/>
      <c r="G56" s="7"/>
      <c r="H56" s="7"/>
      <c r="I56" s="7"/>
    </row>
    <row r="57" spans="1:9" ht="18">
      <c r="A57" s="8" t="s">
        <v>149</v>
      </c>
      <c r="B57" s="9">
        <v>51</v>
      </c>
      <c r="C57" s="11" t="e">
        <f>#REF!</f>
        <v>#REF!</v>
      </c>
      <c r="D57" s="7"/>
      <c r="E57" s="7"/>
      <c r="F57" s="7"/>
      <c r="G57" s="7"/>
      <c r="H57" s="7"/>
      <c r="I57" s="7"/>
    </row>
    <row r="58" spans="1:9" ht="18">
      <c r="A58" s="8" t="s">
        <v>155</v>
      </c>
      <c r="B58" s="9">
        <v>52</v>
      </c>
      <c r="C58" s="11" t="e">
        <f>#REF!</f>
        <v>#REF!</v>
      </c>
      <c r="D58" s="7"/>
      <c r="E58" s="7"/>
      <c r="F58" s="7"/>
      <c r="G58" s="7"/>
      <c r="H58" s="7"/>
      <c r="I58" s="7"/>
    </row>
    <row r="59" spans="1:9" ht="18">
      <c r="A59" s="8" t="s">
        <v>170</v>
      </c>
      <c r="B59" s="9">
        <v>53</v>
      </c>
      <c r="C59" s="11" t="e">
        <f>#REF!</f>
        <v>#REF!</v>
      </c>
      <c r="D59" s="7"/>
      <c r="E59" s="7"/>
      <c r="F59" s="7"/>
      <c r="G59" s="7"/>
      <c r="H59" s="7"/>
      <c r="I59" s="7"/>
    </row>
    <row r="60" spans="1:9" ht="18">
      <c r="A60" s="8" t="s">
        <v>39</v>
      </c>
      <c r="B60" s="9">
        <v>54</v>
      </c>
      <c r="C60" s="11" t="e">
        <f>#REF!</f>
        <v>#REF!</v>
      </c>
      <c r="D60" s="7"/>
      <c r="E60" s="7"/>
      <c r="F60" s="7"/>
      <c r="G60" s="7"/>
      <c r="H60" s="7"/>
      <c r="I60" s="7"/>
    </row>
    <row r="61" spans="1:9" ht="18">
      <c r="A61" s="8" t="s">
        <v>176</v>
      </c>
      <c r="B61" s="9">
        <v>55</v>
      </c>
      <c r="C61" s="11" t="e">
        <f>#REF!</f>
        <v>#REF!</v>
      </c>
      <c r="D61" s="7"/>
      <c r="E61" s="7"/>
      <c r="F61" s="7"/>
      <c r="G61" s="7"/>
      <c r="H61" s="7"/>
      <c r="I61" s="7"/>
    </row>
    <row r="62" spans="1:9" ht="18">
      <c r="A62" s="8" t="s">
        <v>291</v>
      </c>
      <c r="B62" s="9">
        <v>56</v>
      </c>
      <c r="C62" s="11" t="e">
        <f>#REF!</f>
        <v>#REF!</v>
      </c>
      <c r="D62" s="7"/>
      <c r="E62" s="7"/>
      <c r="F62" s="7"/>
      <c r="G62" s="7"/>
      <c r="H62" s="7"/>
      <c r="I62" s="7"/>
    </row>
    <row r="63" spans="1:9" ht="18">
      <c r="A63" s="8" t="s">
        <v>119</v>
      </c>
      <c r="B63" s="9">
        <v>57</v>
      </c>
      <c r="C63" s="11" t="e">
        <f>#REF!</f>
        <v>#REF!</v>
      </c>
      <c r="D63" s="7"/>
      <c r="E63" s="7"/>
      <c r="F63" s="7"/>
      <c r="G63" s="7"/>
      <c r="H63" s="7"/>
      <c r="I63" s="7"/>
    </row>
    <row r="64" spans="1:9" ht="18">
      <c r="A64" s="8" t="s">
        <v>119</v>
      </c>
      <c r="B64" s="9">
        <v>58</v>
      </c>
      <c r="C64" s="11" t="e">
        <f>#REF!</f>
        <v>#REF!</v>
      </c>
      <c r="D64" s="7"/>
      <c r="E64" s="7"/>
      <c r="F64" s="7"/>
      <c r="G64" s="7"/>
      <c r="H64" s="7"/>
      <c r="I64" s="7"/>
    </row>
    <row r="65" spans="1:9" ht="18">
      <c r="A65" s="8" t="s">
        <v>119</v>
      </c>
      <c r="B65" s="9">
        <v>59</v>
      </c>
      <c r="C65" s="11" t="e">
        <f>#REF!</f>
        <v>#REF!</v>
      </c>
      <c r="D65" s="7"/>
      <c r="E65" s="7"/>
      <c r="F65" s="7"/>
      <c r="G65" s="7"/>
      <c r="H65" s="7"/>
      <c r="I65" s="7"/>
    </row>
    <row r="66" spans="1:9" ht="18">
      <c r="A66" s="8" t="s">
        <v>119</v>
      </c>
      <c r="B66" s="9">
        <v>60</v>
      </c>
      <c r="C66" s="11" t="e">
        <f>#REF!</f>
        <v>#REF!</v>
      </c>
      <c r="D66" s="7"/>
      <c r="E66" s="7"/>
      <c r="F66" s="7"/>
      <c r="G66" s="7"/>
      <c r="H66" s="7"/>
      <c r="I66" s="7"/>
    </row>
    <row r="67" spans="1:9" ht="18">
      <c r="A67" s="8" t="s">
        <v>119</v>
      </c>
      <c r="B67" s="9">
        <v>61</v>
      </c>
      <c r="C67" s="11" t="e">
        <f>#REF!</f>
        <v>#REF!</v>
      </c>
      <c r="D67" s="7"/>
      <c r="E67" s="7"/>
      <c r="F67" s="7"/>
      <c r="G67" s="7"/>
      <c r="H67" s="7"/>
      <c r="I67" s="7"/>
    </row>
    <row r="68" spans="1:9" ht="18">
      <c r="A68" s="8" t="s">
        <v>119</v>
      </c>
      <c r="B68" s="9">
        <v>62</v>
      </c>
      <c r="C68" s="11" t="e">
        <f>#REF!</f>
        <v>#REF!</v>
      </c>
      <c r="D68" s="7"/>
      <c r="E68" s="7"/>
      <c r="F68" s="7"/>
      <c r="G68" s="7"/>
      <c r="H68" s="7"/>
      <c r="I68" s="7"/>
    </row>
    <row r="69" spans="1:9" ht="18">
      <c r="A69" s="8" t="s">
        <v>119</v>
      </c>
      <c r="B69" s="9">
        <v>63</v>
      </c>
      <c r="C69" s="11" t="e">
        <f>#REF!</f>
        <v>#REF!</v>
      </c>
      <c r="D69" s="7"/>
      <c r="E69" s="7"/>
      <c r="F69" s="7"/>
      <c r="G69" s="7"/>
      <c r="H69" s="7"/>
      <c r="I69" s="7"/>
    </row>
    <row r="70" spans="1:9" ht="18">
      <c r="A70" s="8" t="s">
        <v>119</v>
      </c>
      <c r="B70" s="9">
        <v>64</v>
      </c>
      <c r="C70" s="11" t="e">
        <f>#REF!</f>
        <v>#REF!</v>
      </c>
      <c r="D70" s="7"/>
      <c r="E70" s="7"/>
      <c r="F70" s="7"/>
      <c r="G70" s="7"/>
      <c r="H70" s="7"/>
      <c r="I70" s="7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H5" sqref="H5"/>
    </sheetView>
  </sheetViews>
  <sheetFormatPr defaultColWidth="9.00390625" defaultRowHeight="6" customHeight="1"/>
  <cols>
    <col min="1" max="1" width="6.00390625" style="14" customWidth="1"/>
    <col min="2" max="2" width="18.875" style="14" customWidth="1"/>
    <col min="3" max="6" width="16.75390625" style="14" customWidth="1"/>
    <col min="7" max="9" width="6.75390625" style="14" customWidth="1"/>
    <col min="10" max="11" width="6.75390625" style="13" customWidth="1"/>
    <col min="12" max="39" width="9.125" style="13" customWidth="1"/>
    <col min="40" max="16384" width="9.125" style="14" customWidth="1"/>
  </cols>
  <sheetData>
    <row r="1" spans="1:9" ht="13.5" customHeight="1">
      <c r="A1" s="80" t="str">
        <f>Сп1л!A1</f>
        <v>Кубок Республики Башкортостан 2013</v>
      </c>
      <c r="B1" s="80"/>
      <c r="C1" s="80"/>
      <c r="D1" s="80"/>
      <c r="E1" s="80"/>
      <c r="F1" s="80"/>
      <c r="G1" s="80"/>
      <c r="H1" s="80"/>
      <c r="I1" s="80"/>
    </row>
    <row r="2" spans="1:9" ht="13.5" customHeight="1">
      <c r="A2" s="81" t="str">
        <f>Сп1л!A2</f>
        <v>Первая лига 40-го Этапа Бадретдинов 50</v>
      </c>
      <c r="B2" s="81"/>
      <c r="C2" s="81"/>
      <c r="D2" s="81"/>
      <c r="E2" s="81"/>
      <c r="F2" s="81"/>
      <c r="G2" s="81"/>
      <c r="H2" s="81"/>
      <c r="I2" s="81"/>
    </row>
    <row r="3" spans="1:9" ht="13.5" customHeight="1">
      <c r="A3" s="82">
        <f>Сп1л!A3</f>
        <v>41559</v>
      </c>
      <c r="B3" s="82"/>
      <c r="C3" s="82"/>
      <c r="D3" s="82"/>
      <c r="E3" s="82"/>
      <c r="F3" s="82"/>
      <c r="G3" s="82"/>
      <c r="H3" s="82"/>
      <c r="I3" s="82"/>
    </row>
    <row r="4" spans="1:39" ht="13.5" customHeight="1">
      <c r="A4" s="16">
        <v>1</v>
      </c>
      <c r="B4" s="17" t="str">
        <f>Сп1л!A7</f>
        <v>Мызников Сергей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</row>
    <row r="5" spans="2:39" ht="13.5" customHeight="1">
      <c r="B5" s="19">
        <v>1</v>
      </c>
      <c r="C5" s="20" t="s">
        <v>244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</row>
    <row r="6" spans="1:39" ht="13.5" customHeight="1">
      <c r="A6" s="16">
        <v>64</v>
      </c>
      <c r="B6" s="21" t="str">
        <f>Сп1л!A70</f>
        <v>_</v>
      </c>
      <c r="C6" s="22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</row>
    <row r="7" spans="3:39" ht="13.5" customHeight="1">
      <c r="C7" s="19">
        <v>33</v>
      </c>
      <c r="D7" s="20" t="s">
        <v>244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</row>
    <row r="8" spans="1:39" ht="13.5" customHeight="1">
      <c r="A8" s="16">
        <v>33</v>
      </c>
      <c r="B8" s="17" t="str">
        <f>Сп1л!A39</f>
        <v>Шайдулов Эдуард</v>
      </c>
      <c r="C8" s="22"/>
      <c r="D8" s="22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</row>
    <row r="9" spans="2:39" ht="13.5" customHeight="1">
      <c r="B9" s="19">
        <v>2</v>
      </c>
      <c r="C9" s="23" t="s">
        <v>275</v>
      </c>
      <c r="D9" s="2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</row>
    <row r="10" spans="1:39" ht="13.5" customHeight="1">
      <c r="A10" s="16">
        <v>32</v>
      </c>
      <c r="B10" s="21" t="str">
        <f>Сп1л!A38</f>
        <v>Мухутдинов Динар</v>
      </c>
      <c r="D10" s="22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</row>
    <row r="11" spans="4:39" ht="13.5" customHeight="1">
      <c r="D11" s="19">
        <v>49</v>
      </c>
      <c r="E11" s="20" t="s">
        <v>140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</row>
    <row r="12" spans="1:39" ht="13.5" customHeight="1">
      <c r="A12" s="16">
        <v>17</v>
      </c>
      <c r="B12" s="17" t="str">
        <f>Сп1л!A23</f>
        <v>Жуланов Максим</v>
      </c>
      <c r="D12" s="22"/>
      <c r="E12" s="2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</row>
    <row r="13" spans="2:39" ht="13.5" customHeight="1">
      <c r="B13" s="19">
        <v>3</v>
      </c>
      <c r="C13" s="20" t="s">
        <v>140</v>
      </c>
      <c r="D13" s="22"/>
      <c r="E13" s="22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</row>
    <row r="14" spans="1:39" ht="13.5" customHeight="1">
      <c r="A14" s="16">
        <v>48</v>
      </c>
      <c r="B14" s="21" t="str">
        <f>Сп1л!A54</f>
        <v>Морозов Роман</v>
      </c>
      <c r="C14" s="22"/>
      <c r="D14" s="22"/>
      <c r="E14" s="22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</row>
    <row r="15" spans="3:39" ht="13.5" customHeight="1">
      <c r="C15" s="19">
        <v>34</v>
      </c>
      <c r="D15" s="23" t="s">
        <v>140</v>
      </c>
      <c r="E15" s="22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</row>
    <row r="16" spans="1:39" ht="13.5" customHeight="1">
      <c r="A16" s="16">
        <v>49</v>
      </c>
      <c r="B16" s="17" t="str">
        <f>Сп1л!A55</f>
        <v>Тарараев Петр</v>
      </c>
      <c r="C16" s="22"/>
      <c r="E16" s="2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</row>
    <row r="17" spans="2:39" ht="13.5" customHeight="1">
      <c r="B17" s="19">
        <v>4</v>
      </c>
      <c r="C17" s="23" t="s">
        <v>259</v>
      </c>
      <c r="E17" s="22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</row>
    <row r="18" spans="1:39" ht="13.5" customHeight="1">
      <c r="A18" s="16">
        <v>16</v>
      </c>
      <c r="B18" s="21" t="str">
        <f>Сп1л!A22</f>
        <v>Зверс Марк</v>
      </c>
      <c r="E18" s="22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</row>
    <row r="19" spans="5:39" ht="13.5" customHeight="1">
      <c r="E19" s="19">
        <v>57</v>
      </c>
      <c r="F19" s="20" t="s">
        <v>267</v>
      </c>
      <c r="G19" s="24"/>
      <c r="H19" s="24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</row>
    <row r="20" spans="1:39" ht="13.5" customHeight="1">
      <c r="A20" s="16">
        <v>9</v>
      </c>
      <c r="B20" s="17" t="str">
        <f>Сп1л!A15</f>
        <v>Стародубцев Олег</v>
      </c>
      <c r="E20" s="22"/>
      <c r="F20" s="22"/>
      <c r="G20" s="24"/>
      <c r="H20" s="24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</row>
    <row r="21" spans="2:39" ht="13.5" customHeight="1">
      <c r="B21" s="19">
        <v>5</v>
      </c>
      <c r="C21" s="20" t="s">
        <v>252</v>
      </c>
      <c r="E21" s="22"/>
      <c r="F21" s="22"/>
      <c r="G21" s="24"/>
      <c r="H21" s="24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</row>
    <row r="22" spans="1:39" ht="13.5" customHeight="1">
      <c r="A22" s="16">
        <v>56</v>
      </c>
      <c r="B22" s="21" t="str">
        <f>Сп1л!A62</f>
        <v>Бахтияров Айрат</v>
      </c>
      <c r="C22" s="22"/>
      <c r="E22" s="22"/>
      <c r="F22" s="22"/>
      <c r="G22" s="24"/>
      <c r="H22" s="24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</row>
    <row r="23" spans="3:39" ht="13.5" customHeight="1">
      <c r="C23" s="19">
        <v>35</v>
      </c>
      <c r="D23" s="20" t="s">
        <v>267</v>
      </c>
      <c r="E23" s="22"/>
      <c r="F23" s="22"/>
      <c r="G23" s="24"/>
      <c r="H23" s="24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</row>
    <row r="24" spans="1:39" ht="13.5" customHeight="1">
      <c r="A24" s="16">
        <v>41</v>
      </c>
      <c r="B24" s="17" t="str">
        <f>Сп1л!A47</f>
        <v>Хакимова Регина</v>
      </c>
      <c r="C24" s="22"/>
      <c r="D24" s="22"/>
      <c r="E24" s="22"/>
      <c r="F24" s="22"/>
      <c r="G24" s="24"/>
      <c r="H24" s="24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</row>
    <row r="25" spans="2:39" ht="13.5" customHeight="1">
      <c r="B25" s="19">
        <v>6</v>
      </c>
      <c r="C25" s="23" t="s">
        <v>267</v>
      </c>
      <c r="D25" s="22"/>
      <c r="E25" s="22"/>
      <c r="F25" s="22"/>
      <c r="G25" s="24"/>
      <c r="H25" s="24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</row>
    <row r="26" spans="1:39" ht="13.5" customHeight="1">
      <c r="A26" s="16">
        <v>24</v>
      </c>
      <c r="B26" s="21" t="str">
        <f>Сп1л!A30</f>
        <v>Прокофьев Михаил</v>
      </c>
      <c r="D26" s="22"/>
      <c r="E26" s="22"/>
      <c r="F26" s="22"/>
      <c r="G26" s="24"/>
      <c r="H26" s="24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</row>
    <row r="27" spans="4:39" ht="13.5" customHeight="1">
      <c r="D27" s="19">
        <v>50</v>
      </c>
      <c r="E27" s="23" t="s">
        <v>267</v>
      </c>
      <c r="F27" s="22"/>
      <c r="G27" s="24"/>
      <c r="H27" s="24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</row>
    <row r="28" spans="1:39" ht="13.5" customHeight="1">
      <c r="A28" s="16">
        <v>25</v>
      </c>
      <c r="B28" s="17" t="str">
        <f>Сп1л!A31</f>
        <v>Могилевская Инесса</v>
      </c>
      <c r="D28" s="22"/>
      <c r="F28" s="22"/>
      <c r="G28" s="24"/>
      <c r="H28" s="24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</row>
    <row r="29" spans="2:39" ht="13.5" customHeight="1">
      <c r="B29" s="19">
        <v>7</v>
      </c>
      <c r="C29" s="20" t="s">
        <v>283</v>
      </c>
      <c r="D29" s="22"/>
      <c r="F29" s="22"/>
      <c r="G29" s="24"/>
      <c r="H29" s="24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</row>
    <row r="30" spans="1:39" ht="13.5" customHeight="1">
      <c r="A30" s="16">
        <v>40</v>
      </c>
      <c r="B30" s="21" t="str">
        <f>Сп1л!A46</f>
        <v>Искарова Фануза</v>
      </c>
      <c r="C30" s="22"/>
      <c r="D30" s="22"/>
      <c r="F30" s="22"/>
      <c r="G30" s="24"/>
      <c r="H30" s="24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</row>
    <row r="31" spans="3:39" ht="13.5" customHeight="1">
      <c r="C31" s="19">
        <v>36</v>
      </c>
      <c r="D31" s="23" t="s">
        <v>283</v>
      </c>
      <c r="F31" s="22"/>
      <c r="G31" s="24"/>
      <c r="H31" s="24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</row>
    <row r="32" spans="1:39" ht="13.5" customHeight="1">
      <c r="A32" s="16">
        <v>57</v>
      </c>
      <c r="B32" s="17" t="str">
        <f>Сп1л!A63</f>
        <v>_</v>
      </c>
      <c r="C32" s="22"/>
      <c r="F32" s="22"/>
      <c r="G32" s="24"/>
      <c r="H32" s="24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</row>
    <row r="33" spans="2:39" ht="13.5" customHeight="1">
      <c r="B33" s="19">
        <v>8</v>
      </c>
      <c r="C33" s="23" t="s">
        <v>251</v>
      </c>
      <c r="F33" s="22"/>
      <c r="G33" s="24"/>
      <c r="H33" s="24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</row>
    <row r="34" spans="1:39" ht="13.5" customHeight="1">
      <c r="A34" s="16">
        <v>8</v>
      </c>
      <c r="B34" s="21" t="str">
        <f>Сп1л!A14</f>
        <v>Ли Дарья</v>
      </c>
      <c r="F34" s="22"/>
      <c r="G34" s="24"/>
      <c r="H34" s="24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</row>
    <row r="35" spans="6:39" ht="13.5" customHeight="1">
      <c r="F35" s="19">
        <v>61</v>
      </c>
      <c r="G35" s="25" t="s">
        <v>247</v>
      </c>
      <c r="H35" s="20"/>
      <c r="I35" s="20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</row>
    <row r="36" spans="1:39" ht="13.5" customHeight="1">
      <c r="A36" s="16">
        <v>5</v>
      </c>
      <c r="B36" s="17" t="str">
        <f>Сп1л!A11</f>
        <v>Ишгарин Айдар</v>
      </c>
      <c r="F36" s="22"/>
      <c r="G36" s="24"/>
      <c r="H36" s="24"/>
      <c r="I36" s="22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</row>
    <row r="37" spans="2:39" ht="13.5" customHeight="1">
      <c r="B37" s="19">
        <v>9</v>
      </c>
      <c r="C37" s="20" t="s">
        <v>248</v>
      </c>
      <c r="F37" s="22"/>
      <c r="G37" s="24"/>
      <c r="H37" s="24"/>
      <c r="I37" s="22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</row>
    <row r="38" spans="1:39" ht="13.5" customHeight="1">
      <c r="A38" s="16">
        <v>60</v>
      </c>
      <c r="B38" s="21" t="str">
        <f>Сп1л!A66</f>
        <v>_</v>
      </c>
      <c r="C38" s="22"/>
      <c r="F38" s="22"/>
      <c r="G38" s="24"/>
      <c r="H38" s="24"/>
      <c r="I38" s="22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</row>
    <row r="39" spans="3:39" ht="13.5" customHeight="1">
      <c r="C39" s="19">
        <v>37</v>
      </c>
      <c r="D39" s="20" t="s">
        <v>248</v>
      </c>
      <c r="F39" s="22"/>
      <c r="G39" s="24"/>
      <c r="H39" s="24"/>
      <c r="I39" s="22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</row>
    <row r="40" spans="1:39" ht="13.5" customHeight="1">
      <c r="A40" s="16">
        <v>37</v>
      </c>
      <c r="B40" s="17" t="str">
        <f>Сп1л!A43</f>
        <v>Сафаров Ревнер</v>
      </c>
      <c r="C40" s="22"/>
      <c r="D40" s="22"/>
      <c r="F40" s="22"/>
      <c r="G40" s="24"/>
      <c r="H40" s="24"/>
      <c r="I40" s="22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</row>
    <row r="41" spans="2:39" ht="13.5" customHeight="1">
      <c r="B41" s="19">
        <v>10</v>
      </c>
      <c r="C41" s="23" t="s">
        <v>271</v>
      </c>
      <c r="D41" s="22"/>
      <c r="F41" s="22"/>
      <c r="G41" s="24"/>
      <c r="H41" s="24"/>
      <c r="I41" s="22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</row>
    <row r="42" spans="1:39" ht="13.5" customHeight="1">
      <c r="A42" s="16">
        <v>28</v>
      </c>
      <c r="B42" s="21" t="str">
        <f>Сп1л!A34</f>
        <v>Ишметов Александр</v>
      </c>
      <c r="D42" s="22"/>
      <c r="F42" s="22"/>
      <c r="G42" s="24"/>
      <c r="H42" s="24"/>
      <c r="I42" s="22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</row>
    <row r="43" spans="4:39" ht="13.5" customHeight="1">
      <c r="D43" s="19">
        <v>51</v>
      </c>
      <c r="E43" s="20" t="s">
        <v>248</v>
      </c>
      <c r="F43" s="22"/>
      <c r="G43" s="24"/>
      <c r="H43" s="24"/>
      <c r="I43" s="22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</row>
    <row r="44" spans="1:39" ht="13.5" customHeight="1">
      <c r="A44" s="16">
        <v>21</v>
      </c>
      <c r="B44" s="17" t="str">
        <f>Сп1л!A27</f>
        <v>Манайчев Владимир</v>
      </c>
      <c r="D44" s="22"/>
      <c r="E44" s="22"/>
      <c r="F44" s="22"/>
      <c r="G44" s="24"/>
      <c r="H44" s="24"/>
      <c r="I44" s="22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</row>
    <row r="45" spans="2:39" ht="13.5" customHeight="1">
      <c r="B45" s="19">
        <v>11</v>
      </c>
      <c r="C45" s="20" t="s">
        <v>287</v>
      </c>
      <c r="D45" s="22"/>
      <c r="E45" s="22"/>
      <c r="F45" s="22"/>
      <c r="G45" s="24"/>
      <c r="H45" s="24"/>
      <c r="I45" s="22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</row>
    <row r="46" spans="1:39" ht="13.5" customHeight="1">
      <c r="A46" s="16">
        <v>44</v>
      </c>
      <c r="B46" s="21" t="str">
        <f>Сп1л!A50</f>
        <v>Горбунов Никита</v>
      </c>
      <c r="C46" s="22"/>
      <c r="D46" s="22"/>
      <c r="E46" s="22"/>
      <c r="F46" s="22"/>
      <c r="G46" s="24"/>
      <c r="H46" s="24"/>
      <c r="I46" s="22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</row>
    <row r="47" spans="3:39" ht="13.5" customHeight="1">
      <c r="C47" s="19">
        <v>38</v>
      </c>
      <c r="D47" s="23" t="s">
        <v>287</v>
      </c>
      <c r="E47" s="22"/>
      <c r="F47" s="22"/>
      <c r="G47" s="24"/>
      <c r="H47" s="24"/>
      <c r="I47" s="22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</row>
    <row r="48" spans="1:39" ht="13.5" customHeight="1">
      <c r="A48" s="16">
        <v>53</v>
      </c>
      <c r="B48" s="17" t="str">
        <f>Сп1л!A59</f>
        <v>Мазитов Динар</v>
      </c>
      <c r="C48" s="22"/>
      <c r="E48" s="22"/>
      <c r="F48" s="22"/>
      <c r="G48" s="24"/>
      <c r="H48" s="24"/>
      <c r="I48" s="22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</row>
    <row r="49" spans="2:39" ht="13.5" customHeight="1">
      <c r="B49" s="19">
        <v>12</v>
      </c>
      <c r="C49" s="23" t="s">
        <v>255</v>
      </c>
      <c r="E49" s="22"/>
      <c r="F49" s="22"/>
      <c r="G49" s="24"/>
      <c r="H49" s="24"/>
      <c r="I49" s="22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</row>
    <row r="50" spans="1:39" ht="13.5" customHeight="1">
      <c r="A50" s="16">
        <v>12</v>
      </c>
      <c r="B50" s="21" t="str">
        <f>Сп1л!A18</f>
        <v>Молодцов Вадим</v>
      </c>
      <c r="E50" s="22"/>
      <c r="F50" s="22"/>
      <c r="G50" s="24"/>
      <c r="H50" s="24"/>
      <c r="I50" s="22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</row>
    <row r="51" spans="5:39" ht="13.5" customHeight="1">
      <c r="E51" s="19">
        <v>58</v>
      </c>
      <c r="F51" s="23" t="s">
        <v>247</v>
      </c>
      <c r="G51" s="24"/>
      <c r="H51" s="24"/>
      <c r="I51" s="22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</row>
    <row r="52" spans="1:39" ht="13.5" customHeight="1">
      <c r="A52" s="16">
        <v>13</v>
      </c>
      <c r="B52" s="17" t="str">
        <f>Сп1л!A19</f>
        <v>Тагиров Сайфулла</v>
      </c>
      <c r="E52" s="22"/>
      <c r="I52" s="22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</row>
    <row r="53" spans="2:39" ht="13.5" customHeight="1">
      <c r="B53" s="19">
        <v>13</v>
      </c>
      <c r="C53" s="20" t="s">
        <v>256</v>
      </c>
      <c r="E53" s="22"/>
      <c r="I53" s="22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</row>
    <row r="54" spans="1:39" ht="13.5" customHeight="1">
      <c r="A54" s="16">
        <v>52</v>
      </c>
      <c r="B54" s="21" t="str">
        <f>Сп1л!A58</f>
        <v>Крылов Алексей</v>
      </c>
      <c r="C54" s="22"/>
      <c r="E54" s="22"/>
      <c r="I54" s="22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</row>
    <row r="55" spans="3:39" ht="13.5" customHeight="1">
      <c r="C55" s="19">
        <v>39</v>
      </c>
      <c r="D55" s="20" t="s">
        <v>263</v>
      </c>
      <c r="E55" s="22"/>
      <c r="I55" s="22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</row>
    <row r="56" spans="1:39" ht="13.5" customHeight="1">
      <c r="A56" s="16">
        <v>45</v>
      </c>
      <c r="B56" s="17" t="str">
        <f>Сп1л!A51</f>
        <v>Миксонов Эренбург</v>
      </c>
      <c r="C56" s="22"/>
      <c r="D56" s="22"/>
      <c r="E56" s="22"/>
      <c r="I56" s="22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</row>
    <row r="57" spans="2:39" ht="13.5" customHeight="1">
      <c r="B57" s="19">
        <v>14</v>
      </c>
      <c r="C57" s="23" t="s">
        <v>263</v>
      </c>
      <c r="D57" s="22"/>
      <c r="E57" s="22"/>
      <c r="I57" s="22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</row>
    <row r="58" spans="1:39" ht="13.5" customHeight="1">
      <c r="A58" s="16">
        <v>20</v>
      </c>
      <c r="B58" s="21" t="str">
        <f>Сп1л!A26</f>
        <v>Зиновьев Александр</v>
      </c>
      <c r="D58" s="22"/>
      <c r="E58" s="22"/>
      <c r="I58" s="22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</row>
    <row r="59" spans="4:39" ht="13.5" customHeight="1">
      <c r="D59" s="19">
        <v>52</v>
      </c>
      <c r="E59" s="23" t="s">
        <v>247</v>
      </c>
      <c r="I59" s="22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</row>
    <row r="60" spans="1:39" ht="13.5" customHeight="1">
      <c r="A60" s="16">
        <v>29</v>
      </c>
      <c r="B60" s="17" t="str">
        <f>Сп1л!A35</f>
        <v>Емельянов Александр</v>
      </c>
      <c r="D60" s="22"/>
      <c r="I60" s="22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</row>
    <row r="61" spans="2:39" ht="13.5" customHeight="1">
      <c r="B61" s="19">
        <v>15</v>
      </c>
      <c r="C61" s="20" t="s">
        <v>272</v>
      </c>
      <c r="D61" s="22"/>
      <c r="I61" s="22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</row>
    <row r="62" spans="1:39" ht="13.5" customHeight="1">
      <c r="A62" s="16">
        <v>36</v>
      </c>
      <c r="B62" s="21" t="str">
        <f>Сп1л!A42</f>
        <v>Юнусов Камиль</v>
      </c>
      <c r="C62" s="22"/>
      <c r="D62" s="22"/>
      <c r="I62" s="22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</row>
    <row r="63" spans="3:39" ht="13.5" customHeight="1">
      <c r="C63" s="19">
        <v>40</v>
      </c>
      <c r="D63" s="23" t="s">
        <v>247</v>
      </c>
      <c r="I63" s="22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</row>
    <row r="64" spans="1:39" ht="13.5" customHeight="1">
      <c r="A64" s="16">
        <v>61</v>
      </c>
      <c r="B64" s="17" t="str">
        <f>Сп1л!A67</f>
        <v>_</v>
      </c>
      <c r="C64" s="22"/>
      <c r="I64" s="22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</row>
    <row r="65" spans="2:39" ht="13.5" customHeight="1">
      <c r="B65" s="19">
        <v>16</v>
      </c>
      <c r="C65" s="23" t="s">
        <v>247</v>
      </c>
      <c r="I65" s="22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</row>
    <row r="66" spans="1:39" ht="13.5" customHeight="1">
      <c r="A66" s="16">
        <v>4</v>
      </c>
      <c r="B66" s="21" t="str">
        <f>Сп1л!A10</f>
        <v>Гайнуллин Айтуган</v>
      </c>
      <c r="I66" s="22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</row>
    <row r="67" spans="6:39" ht="13.5" customHeight="1">
      <c r="F67" s="20" t="s">
        <v>254</v>
      </c>
      <c r="G67" s="20"/>
      <c r="H67" s="20"/>
      <c r="I67" s="2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</row>
    <row r="68" spans="6:39" ht="13.5" customHeight="1">
      <c r="F68" s="84" t="s">
        <v>181</v>
      </c>
      <c r="G68" s="13"/>
      <c r="H68" s="13"/>
      <c r="I68" s="44">
        <v>63</v>
      </c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</row>
    <row r="69" spans="1:39" ht="6.7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</row>
    <row r="70" spans="1:39" ht="6.7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</row>
    <row r="71" spans="1:39" ht="6.7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</row>
    <row r="72" spans="1:39" ht="6.7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</row>
    <row r="73" spans="1:39" ht="6.7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</row>
    <row r="74" spans="1:39" ht="6.7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</row>
    <row r="75" spans="1:39" ht="6.7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</row>
    <row r="76" spans="1:39" ht="6.7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</row>
    <row r="77" spans="1:39" ht="6.7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</row>
    <row r="78" spans="1:39" ht="6.7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</row>
    <row r="79" spans="1:39" ht="6.7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</row>
    <row r="80" spans="1:39" ht="6.7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</row>
    <row r="81" spans="1:39" ht="6.75" customHeight="1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H4" sqref="H4"/>
    </sheetView>
  </sheetViews>
  <sheetFormatPr defaultColWidth="9.00390625" defaultRowHeight="6" customHeight="1"/>
  <cols>
    <col min="1" max="1" width="6.00390625" style="14" customWidth="1"/>
    <col min="2" max="2" width="18.875" style="14" customWidth="1"/>
    <col min="3" max="6" width="16.75390625" style="14" customWidth="1"/>
    <col min="7" max="9" width="6.75390625" style="14" customWidth="1"/>
    <col min="10" max="11" width="6.75390625" style="13" customWidth="1"/>
    <col min="12" max="39" width="9.125" style="13" customWidth="1"/>
    <col min="40" max="16384" width="9.125" style="14" customWidth="1"/>
  </cols>
  <sheetData>
    <row r="1" spans="1:9" ht="13.5" customHeight="1">
      <c r="A1" s="80" t="str">
        <f>Сп1л!A1</f>
        <v>Кубок Республики Башкортостан 2013</v>
      </c>
      <c r="B1" s="80"/>
      <c r="C1" s="80"/>
      <c r="D1" s="80"/>
      <c r="E1" s="80"/>
      <c r="F1" s="80"/>
      <c r="G1" s="80"/>
      <c r="H1" s="80"/>
      <c r="I1" s="80"/>
    </row>
    <row r="2" spans="1:9" ht="13.5" customHeight="1">
      <c r="A2" s="81" t="str">
        <f>Сп1л!A2</f>
        <v>Первая лига 40-го Этапа Бадретдинов 50</v>
      </c>
      <c r="B2" s="81"/>
      <c r="C2" s="81"/>
      <c r="D2" s="81"/>
      <c r="E2" s="81"/>
      <c r="F2" s="81"/>
      <c r="G2" s="81"/>
      <c r="H2" s="81"/>
      <c r="I2" s="81"/>
    </row>
    <row r="3" spans="1:9" ht="13.5" customHeight="1">
      <c r="A3" s="82">
        <f>Сп1л!A3</f>
        <v>41559</v>
      </c>
      <c r="B3" s="82"/>
      <c r="C3" s="82"/>
      <c r="D3" s="82"/>
      <c r="E3" s="82"/>
      <c r="F3" s="82"/>
      <c r="G3" s="82"/>
      <c r="H3" s="82"/>
      <c r="I3" s="82"/>
    </row>
    <row r="4" spans="1:39" ht="13.5" customHeight="1">
      <c r="A4" s="16">
        <v>3</v>
      </c>
      <c r="B4" s="17" t="str">
        <f>Сп1л!A9</f>
        <v>Коробко Павел</v>
      </c>
      <c r="F4" s="26"/>
      <c r="G4" s="26"/>
      <c r="H4" s="26"/>
      <c r="I4" s="22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</row>
    <row r="5" spans="2:39" ht="13.5" customHeight="1">
      <c r="B5" s="19">
        <v>17</v>
      </c>
      <c r="C5" s="20" t="s">
        <v>246</v>
      </c>
      <c r="I5" s="22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</row>
    <row r="6" spans="1:39" ht="13.5" customHeight="1">
      <c r="A6" s="16">
        <v>62</v>
      </c>
      <c r="B6" s="21" t="str">
        <f>Сп1л!A68</f>
        <v>_</v>
      </c>
      <c r="C6" s="22"/>
      <c r="I6" s="22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</row>
    <row r="7" spans="3:39" ht="13.5" customHeight="1">
      <c r="C7" s="19">
        <v>41</v>
      </c>
      <c r="D7" s="20" t="s">
        <v>246</v>
      </c>
      <c r="F7" s="45" t="str">
        <f>IF(1л1с!F67=1л1с!G35,1л2с!G35,IF(1л1с!F67=1л2с!G35,1л1с!G35,0))</f>
        <v>Гайнуллин Айтуган</v>
      </c>
      <c r="G7" s="45"/>
      <c r="H7" s="45"/>
      <c r="I7" s="50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</row>
    <row r="8" spans="1:39" ht="13.5" customHeight="1">
      <c r="A8" s="16">
        <v>35</v>
      </c>
      <c r="B8" s="17" t="str">
        <f>Сп1л!A41</f>
        <v>Дядин Дмитрий</v>
      </c>
      <c r="C8" s="22"/>
      <c r="D8" s="22"/>
      <c r="F8" s="31" t="s">
        <v>182</v>
      </c>
      <c r="G8" s="26"/>
      <c r="H8" s="26"/>
      <c r="I8" s="19">
        <v>-63</v>
      </c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</row>
    <row r="9" spans="2:39" ht="13.5" customHeight="1">
      <c r="B9" s="19">
        <v>18</v>
      </c>
      <c r="C9" s="23" t="s">
        <v>273</v>
      </c>
      <c r="D9" s="22"/>
      <c r="I9" s="2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</row>
    <row r="10" spans="1:39" ht="13.5" customHeight="1">
      <c r="A10" s="16">
        <v>30</v>
      </c>
      <c r="B10" s="21" t="str">
        <f>Сп1л!A36</f>
        <v>Мухамадиев Наиль</v>
      </c>
      <c r="D10" s="22"/>
      <c r="I10" s="22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</row>
    <row r="11" spans="4:39" ht="13.5" customHeight="1">
      <c r="D11" s="19">
        <v>53</v>
      </c>
      <c r="E11" s="20" t="s">
        <v>246</v>
      </c>
      <c r="I11" s="22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</row>
    <row r="12" spans="1:39" ht="13.5" customHeight="1">
      <c r="A12" s="16">
        <v>19</v>
      </c>
      <c r="B12" s="17" t="str">
        <f>Сп1л!A25</f>
        <v>Горшенин Юрий</v>
      </c>
      <c r="D12" s="22"/>
      <c r="E12" s="22"/>
      <c r="I12" s="2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</row>
    <row r="13" spans="2:39" ht="13.5" customHeight="1">
      <c r="B13" s="19">
        <v>19</v>
      </c>
      <c r="C13" s="20" t="s">
        <v>288</v>
      </c>
      <c r="D13" s="22"/>
      <c r="E13" s="22"/>
      <c r="I13" s="22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</row>
    <row r="14" spans="1:39" ht="13.5" customHeight="1">
      <c r="A14" s="16">
        <v>46</v>
      </c>
      <c r="B14" s="21" t="str">
        <f>Сп1л!A52</f>
        <v>Насыров Илдар</v>
      </c>
      <c r="C14" s="22"/>
      <c r="D14" s="22"/>
      <c r="E14" s="22"/>
      <c r="I14" s="22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</row>
    <row r="15" spans="3:39" ht="13.5" customHeight="1">
      <c r="C15" s="19">
        <v>42</v>
      </c>
      <c r="D15" s="23" t="s">
        <v>288</v>
      </c>
      <c r="E15" s="22"/>
      <c r="I15" s="22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</row>
    <row r="16" spans="1:39" ht="13.5" customHeight="1">
      <c r="A16" s="16">
        <v>51</v>
      </c>
      <c r="B16" s="17" t="str">
        <f>Сп1л!A57</f>
        <v>Худайбердин Динар</v>
      </c>
      <c r="C16" s="22"/>
      <c r="E16" s="22"/>
      <c r="I16" s="2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</row>
    <row r="17" spans="2:39" ht="13.5" customHeight="1">
      <c r="B17" s="19">
        <v>20</v>
      </c>
      <c r="C17" s="23" t="s">
        <v>149</v>
      </c>
      <c r="E17" s="22"/>
      <c r="I17" s="22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</row>
    <row r="18" spans="1:39" ht="13.5" customHeight="1">
      <c r="A18" s="16">
        <v>14</v>
      </c>
      <c r="B18" s="21" t="str">
        <f>Сп1л!A20</f>
        <v>Буков Владислав</v>
      </c>
      <c r="E18" s="22"/>
      <c r="I18" s="22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</row>
    <row r="19" spans="5:39" ht="13.5" customHeight="1">
      <c r="E19" s="19">
        <v>59</v>
      </c>
      <c r="F19" s="20" t="s">
        <v>254</v>
      </c>
      <c r="G19" s="24"/>
      <c r="H19" s="24"/>
      <c r="I19" s="22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</row>
    <row r="20" spans="1:39" ht="13.5" customHeight="1">
      <c r="A20" s="16">
        <v>11</v>
      </c>
      <c r="B20" s="17" t="str">
        <f>Сп1л!A17</f>
        <v>Осинский Александр</v>
      </c>
      <c r="E20" s="22"/>
      <c r="F20" s="22"/>
      <c r="G20" s="24"/>
      <c r="H20" s="24"/>
      <c r="I20" s="22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</row>
    <row r="21" spans="2:39" ht="13.5" customHeight="1">
      <c r="B21" s="19">
        <v>21</v>
      </c>
      <c r="C21" s="20" t="s">
        <v>254</v>
      </c>
      <c r="E21" s="22"/>
      <c r="F21" s="22"/>
      <c r="G21" s="24"/>
      <c r="H21" s="24"/>
      <c r="I21" s="2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</row>
    <row r="22" spans="1:39" ht="13.5" customHeight="1">
      <c r="A22" s="16">
        <v>54</v>
      </c>
      <c r="B22" s="21" t="str">
        <f>Сп1л!A60</f>
        <v>Вельдяскин Никита</v>
      </c>
      <c r="C22" s="22"/>
      <c r="E22" s="22"/>
      <c r="F22" s="22"/>
      <c r="G22" s="24"/>
      <c r="H22" s="24"/>
      <c r="I22" s="22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</row>
    <row r="23" spans="3:39" ht="13.5" customHeight="1">
      <c r="C23" s="19">
        <v>43</v>
      </c>
      <c r="D23" s="20" t="s">
        <v>254</v>
      </c>
      <c r="E23" s="22"/>
      <c r="F23" s="22"/>
      <c r="G23" s="24"/>
      <c r="H23" s="24"/>
      <c r="I23" s="22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</row>
    <row r="24" spans="1:39" ht="13.5" customHeight="1">
      <c r="A24" s="16">
        <v>43</v>
      </c>
      <c r="B24" s="17" t="str">
        <f>Сп1л!A49</f>
        <v>Ибагишев Денис</v>
      </c>
      <c r="C24" s="22"/>
      <c r="D24" s="22"/>
      <c r="E24" s="22"/>
      <c r="F24" s="22"/>
      <c r="G24" s="24"/>
      <c r="H24" s="24"/>
      <c r="I24" s="22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</row>
    <row r="25" spans="2:39" ht="13.5" customHeight="1">
      <c r="B25" s="19">
        <v>22</v>
      </c>
      <c r="C25" s="23" t="s">
        <v>265</v>
      </c>
      <c r="D25" s="22"/>
      <c r="E25" s="22"/>
      <c r="F25" s="22"/>
      <c r="G25" s="24"/>
      <c r="H25" s="24"/>
      <c r="I25" s="22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</row>
    <row r="26" spans="1:39" ht="13.5" customHeight="1">
      <c r="A26" s="16">
        <v>22</v>
      </c>
      <c r="B26" s="21" t="str">
        <f>Сп1л!A28</f>
        <v>Хайруллин Артур</v>
      </c>
      <c r="D26" s="22"/>
      <c r="E26" s="22"/>
      <c r="F26" s="22"/>
      <c r="G26" s="24"/>
      <c r="H26" s="24"/>
      <c r="I26" s="22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</row>
    <row r="27" spans="4:39" ht="13.5" customHeight="1">
      <c r="D27" s="19">
        <v>54</v>
      </c>
      <c r="E27" s="23" t="s">
        <v>254</v>
      </c>
      <c r="F27" s="22"/>
      <c r="G27" s="24"/>
      <c r="H27" s="24"/>
      <c r="I27" s="22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</row>
    <row r="28" spans="1:39" ht="13.5" customHeight="1">
      <c r="A28" s="16">
        <v>27</v>
      </c>
      <c r="B28" s="17" t="str">
        <f>Сп1л!A33</f>
        <v>Ефремов Юрий</v>
      </c>
      <c r="D28" s="22"/>
      <c r="F28" s="22"/>
      <c r="G28" s="24"/>
      <c r="H28" s="24"/>
      <c r="I28" s="22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</row>
    <row r="29" spans="2:39" ht="13.5" customHeight="1">
      <c r="B29" s="19">
        <v>23</v>
      </c>
      <c r="C29" s="20" t="s">
        <v>270</v>
      </c>
      <c r="D29" s="22"/>
      <c r="F29" s="22"/>
      <c r="G29" s="24"/>
      <c r="H29" s="24"/>
      <c r="I29" s="22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</row>
    <row r="30" spans="1:39" ht="13.5" customHeight="1">
      <c r="A30" s="16">
        <v>38</v>
      </c>
      <c r="B30" s="21" t="str">
        <f>Сп1л!A44</f>
        <v>Полушин Сергей</v>
      </c>
      <c r="C30" s="22"/>
      <c r="D30" s="22"/>
      <c r="F30" s="22"/>
      <c r="G30" s="24"/>
      <c r="H30" s="24"/>
      <c r="I30" s="22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</row>
    <row r="31" spans="3:39" ht="13.5" customHeight="1">
      <c r="C31" s="19">
        <v>44</v>
      </c>
      <c r="D31" s="23" t="s">
        <v>249</v>
      </c>
      <c r="F31" s="22"/>
      <c r="G31" s="24"/>
      <c r="H31" s="24"/>
      <c r="I31" s="22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</row>
    <row r="32" spans="1:39" ht="13.5" customHeight="1">
      <c r="A32" s="16">
        <v>59</v>
      </c>
      <c r="B32" s="17" t="str">
        <f>Сп1л!A65</f>
        <v>_</v>
      </c>
      <c r="C32" s="22"/>
      <c r="F32" s="22"/>
      <c r="G32" s="24"/>
      <c r="H32" s="24"/>
      <c r="I32" s="22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</row>
    <row r="33" spans="2:39" ht="13.5" customHeight="1">
      <c r="B33" s="19">
        <v>24</v>
      </c>
      <c r="C33" s="23" t="s">
        <v>249</v>
      </c>
      <c r="F33" s="22"/>
      <c r="G33" s="24"/>
      <c r="H33" s="24"/>
      <c r="I33" s="22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</row>
    <row r="34" spans="1:39" ht="13.5" customHeight="1">
      <c r="A34" s="16">
        <v>6</v>
      </c>
      <c r="B34" s="21" t="str">
        <f>Сп1л!A12</f>
        <v>Андрющенко Матвей</v>
      </c>
      <c r="F34" s="22"/>
      <c r="G34" s="34"/>
      <c r="H34" s="24"/>
      <c r="I34" s="22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</row>
    <row r="35" spans="6:39" ht="13.5" customHeight="1">
      <c r="F35" s="19">
        <v>62</v>
      </c>
      <c r="G35" s="25" t="s">
        <v>254</v>
      </c>
      <c r="H35" s="20"/>
      <c r="I35" s="2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</row>
    <row r="36" spans="1:39" ht="13.5" customHeight="1">
      <c r="A36" s="16">
        <v>7</v>
      </c>
      <c r="B36" s="17" t="str">
        <f>Сп1л!A13</f>
        <v>Иванов Виталий</v>
      </c>
      <c r="F36" s="22"/>
      <c r="G36" s="24"/>
      <c r="H36" s="24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</row>
    <row r="37" spans="2:39" ht="13.5" customHeight="1">
      <c r="B37" s="19">
        <v>25</v>
      </c>
      <c r="C37" s="20" t="s">
        <v>250</v>
      </c>
      <c r="F37" s="22"/>
      <c r="G37" s="24"/>
      <c r="H37" s="24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</row>
    <row r="38" spans="1:39" ht="13.5" customHeight="1">
      <c r="A38" s="16">
        <v>58</v>
      </c>
      <c r="B38" s="21" t="str">
        <f>Сп1л!A64</f>
        <v>_</v>
      </c>
      <c r="C38" s="22"/>
      <c r="F38" s="22"/>
      <c r="G38" s="24"/>
      <c r="H38" s="24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</row>
    <row r="39" spans="3:39" ht="13.5" customHeight="1">
      <c r="C39" s="19">
        <v>45</v>
      </c>
      <c r="D39" s="20" t="s">
        <v>250</v>
      </c>
      <c r="F39" s="22"/>
      <c r="G39" s="24"/>
      <c r="H39" s="24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</row>
    <row r="40" spans="1:39" ht="13.5" customHeight="1">
      <c r="A40" s="16">
        <v>39</v>
      </c>
      <c r="B40" s="17" t="str">
        <f>Сп1л!A45</f>
        <v>Новокшонов Вячеслав</v>
      </c>
      <c r="C40" s="22"/>
      <c r="D40" s="22"/>
      <c r="F40" s="22"/>
      <c r="G40" s="24"/>
      <c r="H40" s="24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</row>
    <row r="41" spans="2:39" ht="13.5" customHeight="1">
      <c r="B41" s="19">
        <v>26</v>
      </c>
      <c r="C41" s="23" t="s">
        <v>282</v>
      </c>
      <c r="D41" s="22"/>
      <c r="F41" s="22"/>
      <c r="G41" s="24"/>
      <c r="H41" s="24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</row>
    <row r="42" spans="1:39" ht="13.5" customHeight="1">
      <c r="A42" s="16">
        <v>26</v>
      </c>
      <c r="B42" s="21" t="str">
        <f>Сп1л!A32</f>
        <v>Кузьмин Александр</v>
      </c>
      <c r="D42" s="22"/>
      <c r="F42" s="22"/>
      <c r="G42" s="24"/>
      <c r="H42" s="24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</row>
    <row r="43" spans="4:39" ht="13.5" customHeight="1">
      <c r="D43" s="19">
        <v>55</v>
      </c>
      <c r="E43" s="20" t="s">
        <v>253</v>
      </c>
      <c r="F43" s="22"/>
      <c r="G43" s="24"/>
      <c r="H43" s="24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</row>
    <row r="44" spans="1:39" ht="13.5" customHeight="1">
      <c r="A44" s="16">
        <v>23</v>
      </c>
      <c r="B44" s="17" t="str">
        <f>Сп1л!A29</f>
        <v>Романченко Геннадий</v>
      </c>
      <c r="D44" s="22"/>
      <c r="E44" s="22"/>
      <c r="F44" s="22"/>
      <c r="G44" s="24"/>
      <c r="H44" s="24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</row>
    <row r="45" spans="2:39" ht="13.5" customHeight="1">
      <c r="B45" s="19">
        <v>27</v>
      </c>
      <c r="C45" s="20" t="s">
        <v>266</v>
      </c>
      <c r="D45" s="22"/>
      <c r="E45" s="22"/>
      <c r="F45" s="22"/>
      <c r="G45" s="24"/>
      <c r="H45" s="24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</row>
    <row r="46" spans="1:39" ht="13.5" customHeight="1">
      <c r="A46" s="16">
        <v>42</v>
      </c>
      <c r="B46" s="21" t="str">
        <f>Сп1л!A48</f>
        <v>Апакетов Эдуард</v>
      </c>
      <c r="C46" s="22"/>
      <c r="D46" s="22"/>
      <c r="E46" s="22"/>
      <c r="F46" s="22"/>
      <c r="G46" s="24"/>
      <c r="H46" s="24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</row>
    <row r="47" spans="3:39" ht="13.5" customHeight="1">
      <c r="C47" s="19">
        <v>46</v>
      </c>
      <c r="D47" s="23" t="s">
        <v>253</v>
      </c>
      <c r="E47" s="22"/>
      <c r="F47" s="22"/>
      <c r="G47" s="24"/>
      <c r="H47" s="24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</row>
    <row r="48" spans="1:39" ht="13.5" customHeight="1">
      <c r="A48" s="16">
        <v>55</v>
      </c>
      <c r="B48" s="17" t="str">
        <f>Сп1л!A61</f>
        <v>Козлов Сергей</v>
      </c>
      <c r="C48" s="22"/>
      <c r="E48" s="22"/>
      <c r="F48" s="22"/>
      <c r="G48" s="24"/>
      <c r="H48" s="24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</row>
    <row r="49" spans="2:39" ht="13.5" customHeight="1">
      <c r="B49" s="19">
        <v>28</v>
      </c>
      <c r="C49" s="23" t="s">
        <v>253</v>
      </c>
      <c r="E49" s="22"/>
      <c r="F49" s="22"/>
      <c r="G49" s="24"/>
      <c r="H49" s="24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</row>
    <row r="50" spans="1:39" ht="13.5" customHeight="1">
      <c r="A50" s="16">
        <v>10</v>
      </c>
      <c r="B50" s="21" t="str">
        <f>Сп1л!A16</f>
        <v>Аминева Элина</v>
      </c>
      <c r="E50" s="22"/>
      <c r="F50" s="22"/>
      <c r="G50" s="24"/>
      <c r="H50" s="24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</row>
    <row r="51" spans="5:39" ht="13.5" customHeight="1">
      <c r="E51" s="19">
        <v>60</v>
      </c>
      <c r="F51" s="23" t="s">
        <v>253</v>
      </c>
      <c r="G51" s="24"/>
      <c r="H51" s="24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</row>
    <row r="52" spans="1:39" ht="13.5" customHeight="1">
      <c r="A52" s="16">
        <v>15</v>
      </c>
      <c r="B52" s="17" t="str">
        <f>Сп1л!A21</f>
        <v>Запольских Алена</v>
      </c>
      <c r="E52" s="22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</row>
    <row r="53" spans="2:39" ht="13.5" customHeight="1">
      <c r="B53" s="19">
        <v>29</v>
      </c>
      <c r="C53" s="20" t="s">
        <v>258</v>
      </c>
      <c r="E53" s="22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</row>
    <row r="54" spans="1:39" ht="13.5" customHeight="1">
      <c r="A54" s="16">
        <v>50</v>
      </c>
      <c r="B54" s="21" t="str">
        <f>Сп1л!A56</f>
        <v>Ахтямов Рустам</v>
      </c>
      <c r="C54" s="22"/>
      <c r="E54" s="22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</row>
    <row r="55" spans="3:39" ht="13.5" customHeight="1">
      <c r="C55" s="19">
        <v>47</v>
      </c>
      <c r="D55" s="20" t="s">
        <v>258</v>
      </c>
      <c r="E55" s="22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</row>
    <row r="56" spans="1:39" ht="13.5" customHeight="1">
      <c r="A56" s="16">
        <v>47</v>
      </c>
      <c r="B56" s="17" t="str">
        <f>Сп1л!A53</f>
        <v>Атягин Руслан</v>
      </c>
      <c r="C56" s="22"/>
      <c r="D56" s="22"/>
      <c r="E56" s="22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</row>
    <row r="57" spans="2:39" ht="13.5" customHeight="1">
      <c r="B57" s="19">
        <v>30</v>
      </c>
      <c r="C57" s="23" t="s">
        <v>261</v>
      </c>
      <c r="D57" s="22"/>
      <c r="E57" s="22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</row>
    <row r="58" spans="1:39" ht="13.5" customHeight="1">
      <c r="A58" s="16">
        <v>18</v>
      </c>
      <c r="B58" s="21" t="str">
        <f>Сп1л!A24</f>
        <v>Агзамова Мария</v>
      </c>
      <c r="D58" s="22"/>
      <c r="E58" s="22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</row>
    <row r="59" spans="4:39" ht="13.5" customHeight="1">
      <c r="D59" s="19">
        <v>56</v>
      </c>
      <c r="E59" s="23" t="s">
        <v>258</v>
      </c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</row>
    <row r="60" spans="1:39" ht="13.5" customHeight="1">
      <c r="A60" s="16">
        <v>31</v>
      </c>
      <c r="B60" s="17" t="str">
        <f>Сп1л!A37</f>
        <v>Макаров Валерий</v>
      </c>
      <c r="D60" s="22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</row>
    <row r="61" spans="2:39" ht="13.5" customHeight="1">
      <c r="B61" s="19">
        <v>31</v>
      </c>
      <c r="C61" s="20" t="s">
        <v>274</v>
      </c>
      <c r="D61" s="22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</row>
    <row r="62" spans="1:39" ht="13.5" customHeight="1">
      <c r="A62" s="16">
        <v>34</v>
      </c>
      <c r="B62" s="21" t="str">
        <f>Сп1л!A40</f>
        <v>Красильников Павел</v>
      </c>
      <c r="C62" s="22"/>
      <c r="D62" s="22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</row>
    <row r="63" spans="3:39" ht="13.5" customHeight="1">
      <c r="C63" s="19">
        <v>48</v>
      </c>
      <c r="D63" s="23" t="s">
        <v>245</v>
      </c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</row>
    <row r="64" spans="1:39" ht="13.5" customHeight="1">
      <c r="A64" s="16">
        <v>63</v>
      </c>
      <c r="B64" s="17" t="str">
        <f>Сп1л!A69</f>
        <v>_</v>
      </c>
      <c r="C64" s="22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</row>
    <row r="65" spans="2:39" ht="13.5" customHeight="1">
      <c r="B65" s="19">
        <v>32</v>
      </c>
      <c r="C65" s="23" t="s">
        <v>245</v>
      </c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</row>
    <row r="66" spans="1:39" ht="13.5" customHeight="1">
      <c r="A66" s="16">
        <v>2</v>
      </c>
      <c r="B66" s="21" t="str">
        <f>Сп1л!A8</f>
        <v>Овчинников Дмитрий</v>
      </c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</row>
    <row r="67" spans="6:39" ht="6.75" customHeight="1">
      <c r="F67" s="13"/>
      <c r="G67" s="13"/>
      <c r="H67" s="1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</row>
    <row r="68" spans="1:39" ht="6.7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</row>
    <row r="69" spans="1:39" ht="6.7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</row>
    <row r="70" spans="1:39" ht="6.7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</row>
    <row r="71" spans="1:39" ht="6.7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</row>
    <row r="72" spans="1:39" ht="6.7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</row>
    <row r="73" spans="1:39" ht="6.7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</row>
    <row r="74" spans="1:39" ht="6.7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</row>
    <row r="75" spans="1:39" ht="6.7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</row>
    <row r="76" spans="1:39" ht="6.7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</row>
    <row r="77" spans="1:39" ht="6.7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</row>
    <row r="78" spans="1:39" ht="6.7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</row>
    <row r="79" spans="1:39" ht="6.7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</row>
    <row r="80" spans="1:39" ht="6.7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J4" sqref="J4"/>
    </sheetView>
  </sheetViews>
  <sheetFormatPr defaultColWidth="9.00390625" defaultRowHeight="6" customHeight="1"/>
  <cols>
    <col min="1" max="1" width="5.00390625" style="43" customWidth="1"/>
    <col min="2" max="2" width="15.75390625" style="43" customWidth="1"/>
    <col min="3" max="9" width="10.75390625" style="43" customWidth="1"/>
    <col min="10" max="10" width="16.25390625" style="43" customWidth="1"/>
    <col min="11" max="21" width="9.125" style="42" customWidth="1"/>
    <col min="22" max="16384" width="9.125" style="43" customWidth="1"/>
  </cols>
  <sheetData>
    <row r="1" spans="1:10" ht="9.75" customHeight="1">
      <c r="A1" s="81" t="str">
        <f>Сп1л!A1</f>
        <v>Кубок Республики Башкортостан 2013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9.75" customHeight="1">
      <c r="A2" s="81" t="str">
        <f>Сп1л!A2</f>
        <v>Первая лига 40-го Этапа Бадретдинов 50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9.75" customHeight="1">
      <c r="A3" s="82">
        <f>Сп1л!A3</f>
        <v>41559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6" customHeight="1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21" ht="9.75" customHeight="1">
      <c r="A5" s="44">
        <v>-1</v>
      </c>
      <c r="B5" s="45" t="str">
        <f>IF(1л1с!C5=1л1с!B4,1л1с!B6,IF(1л1с!C5=1л1с!B6,1л1с!B4,0))</f>
        <v>_</v>
      </c>
      <c r="C5" s="46"/>
      <c r="D5" s="44">
        <v>-49</v>
      </c>
      <c r="E5" s="45" t="str">
        <f>IF(1л1с!E11=1л1с!D7,1л1с!D15,IF(1л1с!E11=1л1с!D15,1л1с!D7,0))</f>
        <v>Мызников Сергей</v>
      </c>
      <c r="F5" s="46"/>
      <c r="G5" s="46"/>
      <c r="H5" s="46"/>
      <c r="I5" s="46"/>
      <c r="J5" s="46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4"/>
      <c r="B6" s="19">
        <v>64</v>
      </c>
      <c r="C6" s="53" t="s">
        <v>276</v>
      </c>
      <c r="D6" s="46"/>
      <c r="E6" s="48"/>
      <c r="F6" s="46"/>
      <c r="G6" s="46"/>
      <c r="H6" s="46"/>
      <c r="I6" s="49"/>
      <c r="J6" s="46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4">
        <v>-2</v>
      </c>
      <c r="B7" s="50" t="str">
        <f>IF(1л1с!C9=1л1с!B8,1л1с!B10,IF(1л1с!C9=1л1с!B10,1л1с!B8,0))</f>
        <v>Шайдулов Эдуард</v>
      </c>
      <c r="C7" s="19">
        <v>80</v>
      </c>
      <c r="D7" s="53" t="s">
        <v>276</v>
      </c>
      <c r="E7" s="19">
        <v>104</v>
      </c>
      <c r="F7" s="53" t="s">
        <v>244</v>
      </c>
      <c r="G7" s="46"/>
      <c r="H7" s="44">
        <v>-61</v>
      </c>
      <c r="I7" s="45" t="str">
        <f>IF(1л1с!G35=1л1с!F19,1л1с!F51,IF(1л1с!G35=1л1с!F51,1л1с!F19,0))</f>
        <v>Прокофьев Михаил</v>
      </c>
      <c r="J7" s="46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4"/>
      <c r="B8" s="44">
        <v>-48</v>
      </c>
      <c r="C8" s="50" t="str">
        <f>IF(1л2с!D63=1л2с!C61,1л2с!C65,IF(1л2с!D63=1л2с!C65,1л2с!C61,0))</f>
        <v>Макаров Валерий</v>
      </c>
      <c r="D8" s="48"/>
      <c r="E8" s="48"/>
      <c r="F8" s="48"/>
      <c r="G8" s="46"/>
      <c r="H8" s="46"/>
      <c r="I8" s="48"/>
      <c r="J8" s="46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4">
        <v>-3</v>
      </c>
      <c r="B9" s="45" t="str">
        <f>IF(1л1с!C13=1л1с!B12,1л1с!B14,IF(1л1с!C13=1л1с!B14,1л1с!B12,0))</f>
        <v>Жуланов Максим</v>
      </c>
      <c r="C9" s="46"/>
      <c r="D9" s="19">
        <v>96</v>
      </c>
      <c r="E9" s="54" t="s">
        <v>276</v>
      </c>
      <c r="F9" s="48"/>
      <c r="G9" s="46"/>
      <c r="H9" s="46"/>
      <c r="I9" s="55"/>
      <c r="J9" s="46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4"/>
      <c r="B10" s="19">
        <v>65</v>
      </c>
      <c r="C10" s="53" t="s">
        <v>260</v>
      </c>
      <c r="D10" s="48"/>
      <c r="E10" s="49"/>
      <c r="F10" s="48"/>
      <c r="G10" s="46"/>
      <c r="H10" s="46"/>
      <c r="I10" s="48"/>
      <c r="J10" s="46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4">
        <v>-4</v>
      </c>
      <c r="B11" s="50" t="str">
        <f>IF(1л1с!C17=1л1с!B16,1л1с!B18,IF(1л1с!C17=1л1с!B18,1л1с!B16,0))</f>
        <v>Тарараев Петр</v>
      </c>
      <c r="C11" s="19">
        <v>81</v>
      </c>
      <c r="D11" s="54" t="s">
        <v>261</v>
      </c>
      <c r="E11" s="49"/>
      <c r="F11" s="19">
        <v>112</v>
      </c>
      <c r="G11" s="53" t="s">
        <v>283</v>
      </c>
      <c r="H11" s="49"/>
      <c r="I11" s="48"/>
      <c r="J11" s="46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4"/>
      <c r="B12" s="44">
        <v>-47</v>
      </c>
      <c r="C12" s="50" t="str">
        <f>IF(1л2с!D55=1л2с!C53,1л2с!C57,IF(1л2с!D55=1л2с!C57,1л2с!C53,0))</f>
        <v>Агзамова Мария</v>
      </c>
      <c r="D12" s="46"/>
      <c r="E12" s="49"/>
      <c r="F12" s="48"/>
      <c r="G12" s="48"/>
      <c r="H12" s="49"/>
      <c r="I12" s="48"/>
      <c r="J12" s="46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4">
        <v>-5</v>
      </c>
      <c r="B13" s="45" t="str">
        <f>IF(1л1с!C21=1л1с!B20,1л1с!B22,IF(1л1с!C21=1л1с!B22,1л1с!B20,0))</f>
        <v>Бахтияров Айрат</v>
      </c>
      <c r="C13" s="46"/>
      <c r="D13" s="44">
        <v>-50</v>
      </c>
      <c r="E13" s="45" t="str">
        <f>IF(1л1с!E27=1л1с!D23,1л1с!D31,IF(1л1с!E27=1л1с!D31,1л1с!D23,0))</f>
        <v>Искарова Фануза</v>
      </c>
      <c r="F13" s="48"/>
      <c r="G13" s="48"/>
      <c r="H13" s="49"/>
      <c r="I13" s="48"/>
      <c r="J13" s="46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4"/>
      <c r="B14" s="19">
        <v>66</v>
      </c>
      <c r="C14" s="53" t="s">
        <v>291</v>
      </c>
      <c r="D14" s="46"/>
      <c r="E14" s="48"/>
      <c r="F14" s="48"/>
      <c r="G14" s="48"/>
      <c r="H14" s="49"/>
      <c r="I14" s="48"/>
      <c r="J14" s="46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4">
        <v>-6</v>
      </c>
      <c r="B15" s="50" t="str">
        <f>IF(1л1с!C25=1л1с!B24,1л1с!B26,IF(1л1с!C25=1л1с!B26,1л1с!B24,0))</f>
        <v>Хакимова Регина</v>
      </c>
      <c r="C15" s="19">
        <v>82</v>
      </c>
      <c r="D15" s="53" t="s">
        <v>291</v>
      </c>
      <c r="E15" s="19">
        <v>105</v>
      </c>
      <c r="F15" s="54" t="s">
        <v>283</v>
      </c>
      <c r="G15" s="19">
        <v>116</v>
      </c>
      <c r="H15" s="53" t="s">
        <v>283</v>
      </c>
      <c r="I15" s="19">
        <v>122</v>
      </c>
      <c r="J15" s="53" t="s">
        <v>267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4"/>
      <c r="B16" s="44">
        <v>-46</v>
      </c>
      <c r="C16" s="50" t="str">
        <f>IF(1л2с!D47=1л2с!C45,1л2с!C49,IF(1л2с!D47=1л2с!C49,1л2с!C45,0))</f>
        <v>Романченко Геннадий</v>
      </c>
      <c r="D16" s="48"/>
      <c r="E16" s="48"/>
      <c r="F16" s="46"/>
      <c r="G16" s="48"/>
      <c r="H16" s="48"/>
      <c r="I16" s="48"/>
      <c r="J16" s="48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4">
        <v>-7</v>
      </c>
      <c r="B17" s="45" t="str">
        <f>IF(1л1с!C29=1л1с!B28,1л1с!B30,IF(1л1с!C29=1л1с!B30,1л1с!B28,0))</f>
        <v>Могилевская Инесса</v>
      </c>
      <c r="C17" s="46"/>
      <c r="D17" s="19">
        <v>97</v>
      </c>
      <c r="E17" s="54" t="s">
        <v>291</v>
      </c>
      <c r="F17" s="46"/>
      <c r="G17" s="48"/>
      <c r="H17" s="48"/>
      <c r="I17" s="48"/>
      <c r="J17" s="48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4"/>
      <c r="B18" s="19">
        <v>67</v>
      </c>
      <c r="C18" s="53" t="s">
        <v>268</v>
      </c>
      <c r="D18" s="48"/>
      <c r="E18" s="49"/>
      <c r="F18" s="46"/>
      <c r="G18" s="48"/>
      <c r="H18" s="48"/>
      <c r="I18" s="48"/>
      <c r="J18" s="48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4">
        <v>-8</v>
      </c>
      <c r="B19" s="50" t="str">
        <f>IF(1л1с!C33=1л1с!B32,1л1с!B34,IF(1л1с!C33=1л1с!B34,1л1с!B32,0))</f>
        <v>_</v>
      </c>
      <c r="C19" s="19">
        <v>83</v>
      </c>
      <c r="D19" s="54" t="s">
        <v>282</v>
      </c>
      <c r="E19" s="49"/>
      <c r="F19" s="44">
        <v>-60</v>
      </c>
      <c r="G19" s="50" t="str">
        <f>IF(1л2с!F51=1л2с!E43,1л2с!E59,IF(1л2с!F51=1л2с!E59,1л2с!E43,0))</f>
        <v>Запольских Алена</v>
      </c>
      <c r="H19" s="48"/>
      <c r="I19" s="48"/>
      <c r="J19" s="48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4"/>
      <c r="B20" s="61">
        <v>-45</v>
      </c>
      <c r="C20" s="50" t="str">
        <f>IF(1л2с!D39=1л2с!C37,1л2с!C41,IF(1л2с!D39=1л2с!C41,1л2с!C37,0))</f>
        <v>Новокшонов Вячеслав</v>
      </c>
      <c r="D20" s="46"/>
      <c r="E20" s="49"/>
      <c r="F20" s="46"/>
      <c r="G20" s="49"/>
      <c r="H20" s="48"/>
      <c r="I20" s="48"/>
      <c r="J20" s="48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4">
        <v>-9</v>
      </c>
      <c r="B21" s="45" t="str">
        <f>IF(1л1с!C37=1л1с!B36,1л1с!B38,IF(1л1с!C37=1л1с!B38,1л1с!B36,0))</f>
        <v>_</v>
      </c>
      <c r="C21" s="46"/>
      <c r="D21" s="44">
        <v>-51</v>
      </c>
      <c r="E21" s="45" t="str">
        <f>IF(1л1с!E43=1л1с!D39,1л1с!D47,IF(1л1с!E43=1л1с!D47,1л1с!D39,0))</f>
        <v>Горбунов Никита</v>
      </c>
      <c r="F21" s="46"/>
      <c r="G21" s="49"/>
      <c r="H21" s="48"/>
      <c r="I21" s="48"/>
      <c r="J21" s="48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4"/>
      <c r="B22" s="19">
        <v>68</v>
      </c>
      <c r="C22" s="53" t="s">
        <v>280</v>
      </c>
      <c r="D22" s="46"/>
      <c r="E22" s="48"/>
      <c r="F22" s="46"/>
      <c r="G22" s="49"/>
      <c r="H22" s="48"/>
      <c r="I22" s="48"/>
      <c r="J22" s="48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4">
        <v>-10</v>
      </c>
      <c r="B23" s="50" t="str">
        <f>IF(1л1с!C41=1л1с!B40,1л1с!B42,IF(1л1с!C41=1л1с!B42,1л1с!B40,0))</f>
        <v>Сафаров Ревнер</v>
      </c>
      <c r="C23" s="19">
        <v>84</v>
      </c>
      <c r="D23" s="53" t="s">
        <v>280</v>
      </c>
      <c r="E23" s="19">
        <v>106</v>
      </c>
      <c r="F23" s="53" t="s">
        <v>287</v>
      </c>
      <c r="G23" s="49"/>
      <c r="H23" s="19">
        <v>120</v>
      </c>
      <c r="I23" s="54" t="s">
        <v>283</v>
      </c>
      <c r="J23" s="48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4"/>
      <c r="B24" s="44">
        <v>-44</v>
      </c>
      <c r="C24" s="50" t="str">
        <f>IF(1л2с!D31=1л2с!C29,1л2с!C33,IF(1л2с!D31=1л2с!C33,1л2с!C29,0))</f>
        <v>Ефремов Юрий</v>
      </c>
      <c r="D24" s="48"/>
      <c r="E24" s="48"/>
      <c r="F24" s="48"/>
      <c r="G24" s="49"/>
      <c r="H24" s="48"/>
      <c r="I24" s="46"/>
      <c r="J24" s="48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4">
        <v>-11</v>
      </c>
      <c r="B25" s="45" t="str">
        <f>IF(1л1с!C45=1л1с!B44,1л1с!B46,IF(1л1с!C45=1л1с!B46,1л1с!B44,0))</f>
        <v>Манайчев Владимир</v>
      </c>
      <c r="C25" s="46"/>
      <c r="D25" s="19">
        <v>98</v>
      </c>
      <c r="E25" s="54" t="s">
        <v>280</v>
      </c>
      <c r="F25" s="48"/>
      <c r="G25" s="49"/>
      <c r="H25" s="48"/>
      <c r="I25" s="46"/>
      <c r="J25" s="48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4"/>
      <c r="B26" s="19">
        <v>69</v>
      </c>
      <c r="C26" s="53" t="s">
        <v>264</v>
      </c>
      <c r="D26" s="48"/>
      <c r="E26" s="49"/>
      <c r="F26" s="48"/>
      <c r="G26" s="49"/>
      <c r="H26" s="48"/>
      <c r="I26" s="46"/>
      <c r="J26" s="48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4">
        <v>-12</v>
      </c>
      <c r="B27" s="50" t="str">
        <f>IF(1л1с!C49=1л1с!B48,1л1с!B50,IF(1л1с!C49=1л1с!B50,1л1с!B48,0))</f>
        <v>Мазитов Динар</v>
      </c>
      <c r="C27" s="19">
        <v>85</v>
      </c>
      <c r="D27" s="54" t="s">
        <v>265</v>
      </c>
      <c r="E27" s="49"/>
      <c r="F27" s="19">
        <v>113</v>
      </c>
      <c r="G27" s="53" t="s">
        <v>287</v>
      </c>
      <c r="H27" s="48"/>
      <c r="I27" s="46"/>
      <c r="J27" s="48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4"/>
      <c r="B28" s="44">
        <v>-43</v>
      </c>
      <c r="C28" s="50" t="str">
        <f>IF(1л2с!D23=1л2с!C21,1л2с!C25,IF(1л2с!D23=1л2с!C25,1л2с!C21,0))</f>
        <v>Хайруллин Артур</v>
      </c>
      <c r="D28" s="46"/>
      <c r="E28" s="49"/>
      <c r="F28" s="48"/>
      <c r="G28" s="48"/>
      <c r="H28" s="48"/>
      <c r="I28" s="46"/>
      <c r="J28" s="48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4">
        <v>-13</v>
      </c>
      <c r="B29" s="45" t="str">
        <f>IF(1л1с!C53=1л1с!B52,1л1с!B54,IF(1л1с!C53=1л1с!B54,1л1с!B52,0))</f>
        <v>Крылов Алексей</v>
      </c>
      <c r="C29" s="46"/>
      <c r="D29" s="44">
        <v>-52</v>
      </c>
      <c r="E29" s="45" t="str">
        <f>IF(1л1с!E59=1л1с!D55,1л1с!D63,IF(1л1с!E59=1л1с!D63,1л1с!D55,0))</f>
        <v>Зиновьев Александр</v>
      </c>
      <c r="F29" s="48"/>
      <c r="G29" s="48"/>
      <c r="H29" s="48"/>
      <c r="I29" s="46"/>
      <c r="J29" s="48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4"/>
      <c r="B30" s="19">
        <v>70</v>
      </c>
      <c r="C30" s="53" t="s">
        <v>134</v>
      </c>
      <c r="D30" s="46"/>
      <c r="E30" s="48"/>
      <c r="F30" s="48"/>
      <c r="G30" s="48"/>
      <c r="H30" s="48"/>
      <c r="I30" s="46"/>
      <c r="J30" s="29" t="s">
        <v>267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4">
        <v>-14</v>
      </c>
      <c r="B31" s="50" t="str">
        <f>IF(1л1с!C57=1л1с!B56,1л1с!B58,IF(1л1с!C57=1л1с!B58,1л1с!B56,0))</f>
        <v>Миксонов Эренбург</v>
      </c>
      <c r="C31" s="19">
        <v>86</v>
      </c>
      <c r="D31" s="53" t="s">
        <v>134</v>
      </c>
      <c r="E31" s="19">
        <v>107</v>
      </c>
      <c r="F31" s="54" t="s">
        <v>279</v>
      </c>
      <c r="G31" s="19">
        <v>117</v>
      </c>
      <c r="H31" s="54" t="s">
        <v>246</v>
      </c>
      <c r="I31" s="46"/>
      <c r="J31" s="67" t="s">
        <v>183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4"/>
      <c r="B32" s="44">
        <v>-42</v>
      </c>
      <c r="C32" s="50" t="str">
        <f>IF(1л2с!D15=1л2с!C13,1л2с!C17,IF(1л2с!D15=1л2с!C17,1л2с!C13,0))</f>
        <v>Худайбердин Динар</v>
      </c>
      <c r="D32" s="48"/>
      <c r="E32" s="48"/>
      <c r="F32" s="46"/>
      <c r="G32" s="48"/>
      <c r="H32" s="46"/>
      <c r="I32" s="46"/>
      <c r="J32" s="48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4">
        <v>-15</v>
      </c>
      <c r="B33" s="45" t="str">
        <f>IF(1л1с!C61=1л1с!B60,1л1с!B62,IF(1л1с!C61=1л1с!B62,1л1с!B60,0))</f>
        <v>Юнусов Камиль</v>
      </c>
      <c r="C33" s="46"/>
      <c r="D33" s="19">
        <v>99</v>
      </c>
      <c r="E33" s="54" t="s">
        <v>279</v>
      </c>
      <c r="F33" s="46"/>
      <c r="G33" s="48"/>
      <c r="H33" s="46"/>
      <c r="I33" s="46"/>
      <c r="J33" s="19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4"/>
      <c r="B34" s="19">
        <v>71</v>
      </c>
      <c r="C34" s="53" t="s">
        <v>279</v>
      </c>
      <c r="D34" s="48"/>
      <c r="E34" s="46"/>
      <c r="F34" s="46"/>
      <c r="G34" s="48"/>
      <c r="H34" s="46"/>
      <c r="I34" s="46"/>
      <c r="J34" s="48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4">
        <v>-16</v>
      </c>
      <c r="B35" s="50" t="str">
        <f>IF(1л1с!C65=1л1с!B64,1л1с!B66,IF(1л1с!C65=1л1с!B66,1л1с!B64,0))</f>
        <v>_</v>
      </c>
      <c r="C35" s="19">
        <v>87</v>
      </c>
      <c r="D35" s="54" t="s">
        <v>279</v>
      </c>
      <c r="E35" s="46"/>
      <c r="F35" s="44">
        <v>-59</v>
      </c>
      <c r="G35" s="50" t="str">
        <f>IF(1л2с!F19=1л2с!E11,1л2с!E27,IF(1л2с!F19=1л2с!E27,1л2с!E11,0))</f>
        <v>Коробко Павел</v>
      </c>
      <c r="H35" s="46"/>
      <c r="I35" s="65"/>
      <c r="J35" s="85" t="str">
        <f>IF(J30=J15,J47,IF(J30=J47,J15,0))</f>
        <v>Аминева Элина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4"/>
      <c r="B36" s="44">
        <v>-41</v>
      </c>
      <c r="C36" s="50" t="str">
        <f>IF(1л2с!D7=1л2с!C5,1л2с!C9,IF(1л2с!D7=1л2с!C9,1л2с!C5,0))</f>
        <v>Мухамадиев Наиль</v>
      </c>
      <c r="D36" s="46"/>
      <c r="E36" s="46"/>
      <c r="F36" s="46"/>
      <c r="G36" s="46"/>
      <c r="H36" s="46"/>
      <c r="I36" s="65"/>
      <c r="J36" s="67" t="s">
        <v>184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4">
        <v>-17</v>
      </c>
      <c r="B37" s="45" t="str">
        <f>IF(1л2с!C5=1л2с!B4,1л2с!B6,IF(1л2с!C5=1л2с!B6,1л2с!B4,0))</f>
        <v>_</v>
      </c>
      <c r="C37" s="46"/>
      <c r="D37" s="44">
        <v>-53</v>
      </c>
      <c r="E37" s="45" t="str">
        <f>IF(1л2с!E11=1л2с!D7,1л2с!D15,IF(1л2с!E11=1л2с!D15,1л2с!D7,0))</f>
        <v>Насыров Илдар</v>
      </c>
      <c r="F37" s="46"/>
      <c r="G37" s="46"/>
      <c r="H37" s="46"/>
      <c r="I37" s="46"/>
      <c r="J37" s="48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4"/>
      <c r="B38" s="19">
        <v>72</v>
      </c>
      <c r="C38" s="53" t="s">
        <v>278</v>
      </c>
      <c r="D38" s="46"/>
      <c r="E38" s="48"/>
      <c r="F38" s="46"/>
      <c r="G38" s="46"/>
      <c r="H38" s="46"/>
      <c r="I38" s="49"/>
      <c r="J38" s="48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4">
        <v>-18</v>
      </c>
      <c r="B39" s="50" t="str">
        <f>IF(1л2с!C9=1л2с!B8,1л2с!B10,IF(1л2с!C9=1л2с!B10,1л2с!B8,0))</f>
        <v>Дядин Дмитрий</v>
      </c>
      <c r="C39" s="19">
        <v>88</v>
      </c>
      <c r="D39" s="53" t="s">
        <v>272</v>
      </c>
      <c r="E39" s="19">
        <v>108</v>
      </c>
      <c r="F39" s="53" t="s">
        <v>257</v>
      </c>
      <c r="G39" s="46"/>
      <c r="H39" s="44">
        <v>-62</v>
      </c>
      <c r="I39" s="45" t="str">
        <f>IF(1л2с!G35=1л2с!F19,1л2с!F51,IF(1л2с!G35=1л2с!F51,1л2с!F19,0))</f>
        <v>Аминева Элина</v>
      </c>
      <c r="J39" s="48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4"/>
      <c r="B40" s="44">
        <v>-40</v>
      </c>
      <c r="C40" s="50" t="str">
        <f>IF(1л1с!D63=1л1с!C61,1л1с!C65,IF(1л1с!D63=1л1с!C65,1л1с!C61,0))</f>
        <v>Емельянов Александр</v>
      </c>
      <c r="D40" s="48"/>
      <c r="E40" s="48"/>
      <c r="F40" s="48"/>
      <c r="G40" s="46"/>
      <c r="H40" s="46"/>
      <c r="I40" s="48"/>
      <c r="J40" s="48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4">
        <v>-19</v>
      </c>
      <c r="B41" s="45" t="str">
        <f>IF(1л2с!C13=1л2с!B12,1л2с!B14,IF(1л2с!C13=1л2с!B14,1л2с!B12,0))</f>
        <v>Горшенин Юрий</v>
      </c>
      <c r="C41" s="46"/>
      <c r="D41" s="19">
        <v>100</v>
      </c>
      <c r="E41" s="54" t="s">
        <v>257</v>
      </c>
      <c r="F41" s="48"/>
      <c r="G41" s="46"/>
      <c r="H41" s="46"/>
      <c r="I41" s="48"/>
      <c r="J41" s="48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4"/>
      <c r="B42" s="19">
        <v>73</v>
      </c>
      <c r="C42" s="53" t="s">
        <v>257</v>
      </c>
      <c r="D42" s="48"/>
      <c r="E42" s="49"/>
      <c r="F42" s="48"/>
      <c r="G42" s="46"/>
      <c r="H42" s="46"/>
      <c r="I42" s="48"/>
      <c r="J42" s="48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4">
        <v>-20</v>
      </c>
      <c r="B43" s="50" t="str">
        <f>IF(1л2с!C17=1л2с!B16,1л2с!B18,IF(1л2с!C17=1л2с!B18,1л2с!B16,0))</f>
        <v>Буков Владислав</v>
      </c>
      <c r="C43" s="19">
        <v>89</v>
      </c>
      <c r="D43" s="54" t="s">
        <v>257</v>
      </c>
      <c r="E43" s="49"/>
      <c r="F43" s="19">
        <v>114</v>
      </c>
      <c r="G43" s="53" t="s">
        <v>257</v>
      </c>
      <c r="H43" s="49"/>
      <c r="I43" s="48"/>
      <c r="J43" s="48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4"/>
      <c r="B44" s="44">
        <v>-39</v>
      </c>
      <c r="C44" s="50" t="str">
        <f>IF(1л1с!D55=1л1с!C53,1л1с!C57,IF(1л1с!D55=1л1с!C57,1л1с!C53,0))</f>
        <v>Тагиров Сайфулла</v>
      </c>
      <c r="D44" s="46"/>
      <c r="E44" s="49"/>
      <c r="F44" s="48"/>
      <c r="G44" s="48"/>
      <c r="H44" s="49"/>
      <c r="I44" s="48"/>
      <c r="J44" s="48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4">
        <v>-21</v>
      </c>
      <c r="B45" s="45" t="str">
        <f>IF(1л2с!C21=1л2с!B20,1л2с!B22,IF(1л2с!C21=1л2с!B22,1л2с!B20,0))</f>
        <v>Вельдяскин Никита</v>
      </c>
      <c r="C45" s="46"/>
      <c r="D45" s="44">
        <v>-54</v>
      </c>
      <c r="E45" s="45" t="str">
        <f>IF(1л2с!E27=1л2с!D23,1л2с!D31,IF(1л2с!E27=1л2с!D31,1л2с!D23,0))</f>
        <v>Андрющенко Матвей</v>
      </c>
      <c r="F45" s="48"/>
      <c r="G45" s="48"/>
      <c r="H45" s="49"/>
      <c r="I45" s="48"/>
      <c r="J45" s="48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4"/>
      <c r="B46" s="19">
        <v>74</v>
      </c>
      <c r="C46" s="53" t="s">
        <v>286</v>
      </c>
      <c r="D46" s="46"/>
      <c r="E46" s="48"/>
      <c r="F46" s="48"/>
      <c r="G46" s="48"/>
      <c r="H46" s="49"/>
      <c r="I46" s="48"/>
      <c r="J46" s="48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4">
        <v>-22</v>
      </c>
      <c r="B47" s="50" t="str">
        <f>IF(1л2с!C25=1л2с!B24,1л2с!B26,IF(1л2с!C25=1л2с!B26,1л2с!B24,0))</f>
        <v>Ибагишев Денис</v>
      </c>
      <c r="C47" s="19">
        <v>90</v>
      </c>
      <c r="D47" s="53" t="s">
        <v>255</v>
      </c>
      <c r="E47" s="19">
        <v>109</v>
      </c>
      <c r="F47" s="54" t="s">
        <v>249</v>
      </c>
      <c r="G47" s="19">
        <v>118</v>
      </c>
      <c r="H47" s="53" t="s">
        <v>257</v>
      </c>
      <c r="I47" s="19">
        <v>123</v>
      </c>
      <c r="J47" s="54" t="s">
        <v>253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4"/>
      <c r="B48" s="44">
        <v>-38</v>
      </c>
      <c r="C48" s="50" t="str">
        <f>IF(1л1с!D47=1л1с!C45,1л1с!C49,IF(1л1с!D47=1л1с!C49,1л1с!C45,0))</f>
        <v>Молодцов Вадим</v>
      </c>
      <c r="D48" s="48"/>
      <c r="E48" s="48"/>
      <c r="F48" s="46"/>
      <c r="G48" s="48"/>
      <c r="H48" s="48"/>
      <c r="I48" s="48"/>
      <c r="J48" s="46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4">
        <v>-23</v>
      </c>
      <c r="B49" s="45" t="str">
        <f>IF(1л2с!C29=1л2с!B28,1л2с!B30,IF(1л2с!C29=1л2с!B30,1л2с!B28,0))</f>
        <v>Полушин Сергей</v>
      </c>
      <c r="C49" s="46"/>
      <c r="D49" s="19">
        <v>101</v>
      </c>
      <c r="E49" s="54" t="s">
        <v>255</v>
      </c>
      <c r="F49" s="46"/>
      <c r="G49" s="48"/>
      <c r="H49" s="48"/>
      <c r="I49" s="48"/>
      <c r="J49" s="46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4"/>
      <c r="B50" s="19">
        <v>75</v>
      </c>
      <c r="C50" s="53" t="s">
        <v>281</v>
      </c>
      <c r="D50" s="48"/>
      <c r="E50" s="49"/>
      <c r="F50" s="46"/>
      <c r="G50" s="48"/>
      <c r="H50" s="48"/>
      <c r="I50" s="48"/>
      <c r="J50" s="46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4">
        <v>-24</v>
      </c>
      <c r="B51" s="50" t="str">
        <f>IF(1л2с!C33=1л2с!B32,1л2с!B34,IF(1л2с!C33=1л2с!B34,1л2с!B32,0))</f>
        <v>_</v>
      </c>
      <c r="C51" s="19">
        <v>91</v>
      </c>
      <c r="D51" s="54" t="s">
        <v>281</v>
      </c>
      <c r="E51" s="49"/>
      <c r="F51" s="44">
        <v>-58</v>
      </c>
      <c r="G51" s="50" t="str">
        <f>IF(1л1с!F51=1л1с!E43,1л1с!E59,IF(1л1с!F51=1л1с!E59,1л1с!E43,0))</f>
        <v>Ишгарин Айдар</v>
      </c>
      <c r="H51" s="48"/>
      <c r="I51" s="48"/>
      <c r="J51" s="46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4"/>
      <c r="B52" s="61">
        <v>-37</v>
      </c>
      <c r="C52" s="50" t="str">
        <f>IF(1л1с!D39=1л1с!C37,1л1с!C41,IF(1л1с!D39=1л1с!C41,1л1с!C37,0))</f>
        <v>Ишметов Александр</v>
      </c>
      <c r="D52" s="46"/>
      <c r="E52" s="49"/>
      <c r="F52" s="46"/>
      <c r="G52" s="49"/>
      <c r="H52" s="48"/>
      <c r="I52" s="48"/>
      <c r="J52" s="46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4">
        <v>-25</v>
      </c>
      <c r="B53" s="45" t="str">
        <f>IF(1л2с!C37=1л2с!B36,1л2с!B38,IF(1л2с!C37=1л2с!B38,1л2с!B36,0))</f>
        <v>_</v>
      </c>
      <c r="C53" s="46"/>
      <c r="D53" s="44">
        <v>-55</v>
      </c>
      <c r="E53" s="45" t="str">
        <f>IF(1л2с!E43=1л2с!D39,1л2с!D47,IF(1л2с!E43=1л2с!D47,1л2с!D39,0))</f>
        <v>Иванов Виталий</v>
      </c>
      <c r="F53" s="46"/>
      <c r="G53" s="49"/>
      <c r="H53" s="48"/>
      <c r="I53" s="48"/>
      <c r="J53" s="46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4"/>
      <c r="B54" s="19">
        <v>76</v>
      </c>
      <c r="C54" s="53" t="s">
        <v>269</v>
      </c>
      <c r="D54" s="46"/>
      <c r="E54" s="48"/>
      <c r="F54" s="46"/>
      <c r="G54" s="49"/>
      <c r="H54" s="48"/>
      <c r="I54" s="48"/>
      <c r="J54" s="46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4">
        <v>-26</v>
      </c>
      <c r="B55" s="50" t="str">
        <f>IF(1л2с!C41=1л2с!B40,1л2с!B42,IF(1л2с!C41=1л2с!B42,1л2с!B40,0))</f>
        <v>Кузьмин Александр</v>
      </c>
      <c r="C55" s="19">
        <v>92</v>
      </c>
      <c r="D55" s="53" t="s">
        <v>251</v>
      </c>
      <c r="E55" s="19">
        <v>110</v>
      </c>
      <c r="F55" s="53" t="s">
        <v>250</v>
      </c>
      <c r="G55" s="49"/>
      <c r="H55" s="19">
        <v>121</v>
      </c>
      <c r="I55" s="54" t="s">
        <v>245</v>
      </c>
      <c r="J55" s="46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4"/>
      <c r="B56" s="44">
        <v>-36</v>
      </c>
      <c r="C56" s="50" t="str">
        <f>IF(1л1с!D31=1л1с!C29,1л1с!C33,IF(1л1с!D31=1л1с!C33,1л1с!C29,0))</f>
        <v>Ли Дарья</v>
      </c>
      <c r="D56" s="48"/>
      <c r="E56" s="48"/>
      <c r="F56" s="48"/>
      <c r="G56" s="49"/>
      <c r="H56" s="48"/>
      <c r="I56" s="46"/>
      <c r="J56" s="46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4">
        <v>-27</v>
      </c>
      <c r="B57" s="45" t="str">
        <f>IF(1л2с!C45=1л2с!B44,1л2с!B46,IF(1л2с!C45=1л2с!B46,1л2с!B44,0))</f>
        <v>Апакетов Эдуард</v>
      </c>
      <c r="C57" s="46"/>
      <c r="D57" s="19">
        <v>102</v>
      </c>
      <c r="E57" s="54" t="s">
        <v>251</v>
      </c>
      <c r="F57" s="48"/>
      <c r="G57" s="49"/>
      <c r="H57" s="48"/>
      <c r="I57" s="46"/>
      <c r="J57" s="46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4"/>
      <c r="B58" s="19">
        <v>77</v>
      </c>
      <c r="C58" s="53" t="s">
        <v>176</v>
      </c>
      <c r="D58" s="48"/>
      <c r="E58" s="49"/>
      <c r="F58" s="48"/>
      <c r="G58" s="49"/>
      <c r="H58" s="48"/>
      <c r="I58" s="46"/>
      <c r="J58" s="46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4">
        <v>-28</v>
      </c>
      <c r="B59" s="50" t="str">
        <f>IF(1л2с!C49=1л2с!B48,1л2с!B50,IF(1л2с!C49=1л2с!B50,1л2с!B48,0))</f>
        <v>Козлов Сергей</v>
      </c>
      <c r="C59" s="19">
        <v>93</v>
      </c>
      <c r="D59" s="54" t="s">
        <v>252</v>
      </c>
      <c r="E59" s="49"/>
      <c r="F59" s="19">
        <v>115</v>
      </c>
      <c r="G59" s="53" t="s">
        <v>245</v>
      </c>
      <c r="H59" s="48"/>
      <c r="I59" s="46"/>
      <c r="J59" s="46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4"/>
      <c r="B60" s="44">
        <v>-35</v>
      </c>
      <c r="C60" s="50" t="str">
        <f>IF(1л1с!D23=1л1с!C21,1л1с!C25,IF(1л1с!D23=1л1с!C25,1л1с!C21,0))</f>
        <v>Стародубцев Олег</v>
      </c>
      <c r="D60" s="46"/>
      <c r="E60" s="49"/>
      <c r="F60" s="48"/>
      <c r="G60" s="48"/>
      <c r="H60" s="48"/>
      <c r="I60" s="46"/>
      <c r="J60" s="46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4">
        <v>-29</v>
      </c>
      <c r="B61" s="45" t="str">
        <f>IF(1л2с!C53=1л2с!B52,1л2с!B54,IF(1л2с!C53=1л2с!B54,1л2с!B52,0))</f>
        <v>Ахтямов Рустам</v>
      </c>
      <c r="C61" s="46"/>
      <c r="D61" s="44">
        <v>-56</v>
      </c>
      <c r="E61" s="45" t="str">
        <f>IF(1л2с!E59=1л2с!D55,1л2с!D63,IF(1л2с!E59=1л2с!D63,1л2с!D55,0))</f>
        <v>Овчинников Дмитрий</v>
      </c>
      <c r="F61" s="48"/>
      <c r="G61" s="48"/>
      <c r="H61" s="48"/>
      <c r="I61" s="46"/>
      <c r="J61" s="46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4"/>
      <c r="B62" s="19">
        <v>78</v>
      </c>
      <c r="C62" s="53" t="s">
        <v>138</v>
      </c>
      <c r="D62" s="46"/>
      <c r="E62" s="48"/>
      <c r="F62" s="48"/>
      <c r="G62" s="48"/>
      <c r="H62" s="48"/>
      <c r="I62" s="46"/>
      <c r="J62" s="46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4">
        <v>-30</v>
      </c>
      <c r="B63" s="50" t="str">
        <f>IF(1л2с!C57=1л2с!B56,1л2с!B58,IF(1л2с!C57=1л2с!B58,1л2с!B56,0))</f>
        <v>Атягин Руслан</v>
      </c>
      <c r="C63" s="19">
        <v>94</v>
      </c>
      <c r="D63" s="53" t="s">
        <v>138</v>
      </c>
      <c r="E63" s="19">
        <v>111</v>
      </c>
      <c r="F63" s="54" t="s">
        <v>245</v>
      </c>
      <c r="G63" s="19">
        <v>119</v>
      </c>
      <c r="H63" s="54" t="s">
        <v>245</v>
      </c>
      <c r="I63" s="46"/>
      <c r="J63" s="46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4"/>
      <c r="B64" s="44">
        <v>-34</v>
      </c>
      <c r="C64" s="50" t="str">
        <f>IF(1л1с!D15=1л1с!C13,1л1с!C17,IF(1л1с!D15=1л1с!C17,1л1с!C13,0))</f>
        <v>Зверс Марк</v>
      </c>
      <c r="D64" s="48"/>
      <c r="E64" s="48"/>
      <c r="F64" s="46"/>
      <c r="G64" s="48"/>
      <c r="H64" s="46"/>
      <c r="I64" s="46"/>
      <c r="J64" s="46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4">
        <v>-31</v>
      </c>
      <c r="B65" s="45" t="str">
        <f>IF(1л2с!C61=1л2с!B60,1л2с!B62,IF(1л2с!C61=1л2с!B62,1л2с!B60,0))</f>
        <v>Красильников Павел</v>
      </c>
      <c r="C65" s="46"/>
      <c r="D65" s="19">
        <v>103</v>
      </c>
      <c r="E65" s="54" t="s">
        <v>275</v>
      </c>
      <c r="F65" s="46"/>
      <c r="G65" s="48"/>
      <c r="H65" s="44">
        <v>-122</v>
      </c>
      <c r="I65" s="45" t="str">
        <f>IF(J15=I7,I23,IF(J15=I23,I7,0))</f>
        <v>Искарова Фануза</v>
      </c>
      <c r="J65" s="46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4"/>
      <c r="B66" s="19">
        <v>79</v>
      </c>
      <c r="C66" s="53" t="s">
        <v>277</v>
      </c>
      <c r="D66" s="48"/>
      <c r="E66" s="46"/>
      <c r="F66" s="46"/>
      <c r="G66" s="48"/>
      <c r="H66" s="44"/>
      <c r="I66" s="19">
        <v>125</v>
      </c>
      <c r="J66" s="53" t="s">
        <v>283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4">
        <v>-32</v>
      </c>
      <c r="B67" s="50" t="str">
        <f>IF(1л2с!C65=1л2с!B64,1л2с!B66,IF(1л2с!C65=1л2с!B66,1л2с!B64,0))</f>
        <v>_</v>
      </c>
      <c r="C67" s="19">
        <v>95</v>
      </c>
      <c r="D67" s="54" t="s">
        <v>275</v>
      </c>
      <c r="E67" s="46"/>
      <c r="F67" s="44">
        <v>-57</v>
      </c>
      <c r="G67" s="50" t="str">
        <f>IF(1л1с!F19=1л1с!E11,1л1с!E27,IF(1л1с!F19=1л1с!E27,1л1с!E11,0))</f>
        <v>Морозов Роман</v>
      </c>
      <c r="H67" s="44">
        <v>-123</v>
      </c>
      <c r="I67" s="50" t="str">
        <f>IF(J47=I39,I55,IF(J47=I55,I39,0))</f>
        <v>Овчинников Дмитрий</v>
      </c>
      <c r="J67" s="44" t="s">
        <v>128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4"/>
      <c r="B68" s="44">
        <v>-33</v>
      </c>
      <c r="C68" s="50" t="str">
        <f>IF(1л1с!D7=1л1с!C5,1л1с!C9,IF(1л1с!D7=1л1с!C9,1л1с!C5,0))</f>
        <v>Мухутдинов Динар</v>
      </c>
      <c r="D68" s="46"/>
      <c r="E68" s="46"/>
      <c r="F68" s="46"/>
      <c r="G68" s="46"/>
      <c r="H68" s="44"/>
      <c r="I68" s="44">
        <v>-125</v>
      </c>
      <c r="J68" s="45" t="str">
        <f>IF(J66=I65,I67,IF(J66=I67,I65,0))</f>
        <v>Овчинников Дмитрий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/>
      <c r="B69"/>
      <c r="C69"/>
      <c r="D69"/>
      <c r="E69"/>
      <c r="F69"/>
      <c r="G69"/>
      <c r="H69" s="1"/>
      <c r="I69" s="1"/>
      <c r="J69" s="44" t="s">
        <v>129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/>
      <c r="B70"/>
      <c r="C70"/>
      <c r="D70"/>
      <c r="E70"/>
      <c r="F70"/>
      <c r="G70"/>
      <c r="H70" s="1"/>
      <c r="I70" s="1"/>
      <c r="J70" s="1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/>
      <c r="B71"/>
      <c r="C71"/>
      <c r="D71"/>
      <c r="E71"/>
      <c r="F71"/>
      <c r="G71"/>
      <c r="H71" s="1"/>
      <c r="I71" s="1"/>
      <c r="J71" s="1"/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/>
      <c r="B72"/>
      <c r="C72"/>
      <c r="D72"/>
      <c r="E72"/>
      <c r="F72"/>
      <c r="G72"/>
      <c r="H72" s="1"/>
      <c r="I72" s="1"/>
      <c r="J72" s="1"/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/>
      <c r="B73"/>
      <c r="C73"/>
      <c r="D73"/>
      <c r="E73"/>
      <c r="F73"/>
      <c r="G73"/>
      <c r="H73" s="1"/>
      <c r="I73" s="1"/>
      <c r="J73" s="1"/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/>
      <c r="B74"/>
      <c r="C74"/>
      <c r="D74"/>
      <c r="E74"/>
      <c r="F74"/>
      <c r="G74"/>
      <c r="H74" s="1"/>
      <c r="I74" s="1"/>
      <c r="J74" s="1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/>
      <c r="B75"/>
      <c r="C75"/>
      <c r="D75"/>
      <c r="E75"/>
      <c r="F75"/>
      <c r="G75"/>
      <c r="H75" s="1"/>
      <c r="I75" s="1"/>
      <c r="J75" s="1"/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/>
      <c r="B76"/>
      <c r="C76"/>
      <c r="D76"/>
      <c r="E76"/>
      <c r="F76"/>
      <c r="G76"/>
      <c r="H76" s="1"/>
      <c r="I76" s="1"/>
      <c r="J76" s="1"/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/>
      <c r="B77"/>
      <c r="C77"/>
      <c r="D77"/>
      <c r="E77"/>
      <c r="F77"/>
      <c r="G77"/>
      <c r="H77" s="1"/>
      <c r="I77" s="1"/>
      <c r="J77" s="1"/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/>
      <c r="B78"/>
      <c r="C78"/>
      <c r="D78"/>
      <c r="E78"/>
      <c r="F78"/>
      <c r="G78"/>
      <c r="H78" s="1"/>
      <c r="I78" s="1"/>
      <c r="J78" s="1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/>
      <c r="B79"/>
      <c r="C79"/>
      <c r="D79"/>
      <c r="E79"/>
      <c r="F79"/>
      <c r="G79"/>
      <c r="H79" s="1"/>
      <c r="I79" s="1"/>
      <c r="J79" s="1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/>
      <c r="B80"/>
      <c r="C80"/>
      <c r="D80"/>
      <c r="E80"/>
      <c r="F80"/>
      <c r="G80"/>
      <c r="H80" s="1"/>
      <c r="I80" s="1"/>
      <c r="J80" s="46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/>
      <c r="B81"/>
      <c r="C81"/>
      <c r="D81"/>
      <c r="E81"/>
      <c r="F81"/>
      <c r="G81"/>
      <c r="H81" s="1"/>
      <c r="I81" s="1"/>
      <c r="J81" s="46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/>
      <c r="B82"/>
      <c r="C82"/>
      <c r="D82"/>
      <c r="E82"/>
      <c r="F82"/>
      <c r="G82"/>
      <c r="H82" s="1"/>
      <c r="I82" s="1"/>
      <c r="J82" s="46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/>
      <c r="B83"/>
      <c r="C83"/>
      <c r="D83"/>
      <c r="E83"/>
      <c r="F83"/>
      <c r="G83"/>
      <c r="H83" s="1"/>
      <c r="I83" s="1"/>
      <c r="J83" s="46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/>
      <c r="B84"/>
      <c r="C84"/>
      <c r="D84"/>
      <c r="E84"/>
      <c r="F84"/>
      <c r="G84"/>
      <c r="H84" s="1"/>
      <c r="I84" s="1"/>
      <c r="J84" s="46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/>
      <c r="B85"/>
      <c r="C85"/>
      <c r="D85"/>
      <c r="E85"/>
      <c r="F85"/>
      <c r="G85"/>
      <c r="H85" s="1"/>
      <c r="I85" s="1"/>
      <c r="J85" s="46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/>
      <c r="B86"/>
      <c r="C86"/>
      <c r="D86"/>
      <c r="E86"/>
      <c r="F86"/>
      <c r="G86"/>
      <c r="H86" s="1"/>
      <c r="I86" s="1"/>
      <c r="J86" s="46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/>
      <c r="B87"/>
      <c r="C87"/>
      <c r="D87"/>
      <c r="E87"/>
      <c r="F87"/>
      <c r="G87"/>
      <c r="H87" s="1"/>
      <c r="I87" s="1"/>
      <c r="J87" s="46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/>
      <c r="B88"/>
      <c r="C88"/>
      <c r="D88"/>
      <c r="E88"/>
      <c r="F88"/>
      <c r="G88"/>
      <c r="H88" s="1"/>
      <c r="I88" s="1"/>
      <c r="J88" s="46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/>
      <c r="B89"/>
      <c r="C89"/>
      <c r="D89"/>
      <c r="E89"/>
      <c r="F89"/>
      <c r="G89"/>
      <c r="H89" s="1"/>
      <c r="I89" s="1"/>
      <c r="J89" s="46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/>
      <c r="B90"/>
      <c r="C90"/>
      <c r="D90"/>
      <c r="E90"/>
      <c r="F90"/>
      <c r="G90"/>
      <c r="H90" s="1"/>
      <c r="I90" s="1"/>
      <c r="J90" s="46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/>
      <c r="B91"/>
      <c r="C91"/>
      <c r="D91"/>
      <c r="E91"/>
      <c r="F91"/>
      <c r="G91"/>
      <c r="H91" s="1"/>
      <c r="I91" s="1"/>
      <c r="J91" s="46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I1:J3 C1:G3 A4:I68 J4:J69 J80:J91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B243" sqref="B243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20.2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15.75">
      <c r="A2" s="78" t="s">
        <v>130</v>
      </c>
      <c r="B2" s="78"/>
      <c r="C2" s="78"/>
      <c r="D2" s="78"/>
      <c r="E2" s="78"/>
      <c r="F2" s="78"/>
      <c r="G2" s="78"/>
      <c r="H2" s="78"/>
      <c r="I2" s="78"/>
    </row>
    <row r="3" spans="1:9" ht="15.75">
      <c r="A3" s="79">
        <v>41559</v>
      </c>
      <c r="B3" s="79"/>
      <c r="C3" s="79"/>
      <c r="D3" s="79"/>
      <c r="E3" s="79"/>
      <c r="F3" s="79"/>
      <c r="G3" s="79"/>
      <c r="H3" s="79"/>
      <c r="I3" s="79"/>
    </row>
    <row r="4" spans="1:9" ht="15.7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5" t="s">
        <v>2</v>
      </c>
      <c r="B6" s="6" t="s">
        <v>3</v>
      </c>
      <c r="C6" s="7" t="s">
        <v>4</v>
      </c>
      <c r="D6" s="7"/>
      <c r="E6" s="7"/>
      <c r="F6" s="7"/>
      <c r="G6" s="7"/>
      <c r="H6" s="7"/>
      <c r="I6" s="7"/>
    </row>
    <row r="7" spans="1:9" ht="18">
      <c r="A7" s="8" t="s">
        <v>131</v>
      </c>
      <c r="B7" s="9">
        <v>1</v>
      </c>
      <c r="C7" s="10" t="str">
        <f>Лл1с!F67</f>
        <v>Козлов Сергей</v>
      </c>
      <c r="D7" s="7"/>
      <c r="E7" s="7"/>
      <c r="F7" s="7"/>
      <c r="G7" s="7"/>
      <c r="H7" s="7"/>
      <c r="I7" s="7"/>
    </row>
    <row r="8" spans="1:9" ht="18">
      <c r="A8" s="8" t="s">
        <v>132</v>
      </c>
      <c r="B8" s="9">
        <v>2</v>
      </c>
      <c r="C8" s="10" t="str">
        <f>Лл2с!F7</f>
        <v>Сидоров Роман</v>
      </c>
      <c r="D8" s="7"/>
      <c r="E8" s="7"/>
      <c r="F8" s="7"/>
      <c r="G8" s="7"/>
      <c r="H8" s="7"/>
      <c r="I8" s="7"/>
    </row>
    <row r="9" spans="1:9" ht="18">
      <c r="A9" s="8" t="s">
        <v>133</v>
      </c>
      <c r="B9" s="9">
        <v>3</v>
      </c>
      <c r="C9" s="10" t="str">
        <f>Лл3с!J30</f>
        <v>Кабиров Ильназ</v>
      </c>
      <c r="D9" s="7"/>
      <c r="E9" s="7"/>
      <c r="F9" s="7"/>
      <c r="G9" s="7"/>
      <c r="H9" s="7"/>
      <c r="I9" s="7"/>
    </row>
    <row r="10" spans="1:9" ht="18">
      <c r="A10" s="8" t="s">
        <v>134</v>
      </c>
      <c r="B10" s="9">
        <v>4</v>
      </c>
      <c r="C10" s="10" t="str">
        <f>Лл3с!J35</f>
        <v>Морозов Роман</v>
      </c>
      <c r="D10" s="7"/>
      <c r="E10" s="7"/>
      <c r="F10" s="7"/>
      <c r="G10" s="7"/>
      <c r="H10" s="7"/>
      <c r="I10" s="7"/>
    </row>
    <row r="11" spans="1:9" ht="18">
      <c r="A11" s="8" t="s">
        <v>135</v>
      </c>
      <c r="B11" s="9">
        <v>5</v>
      </c>
      <c r="C11" s="10" t="str">
        <f>Лл3с!J66</f>
        <v>Байрамалов Константин</v>
      </c>
      <c r="D11" s="7"/>
      <c r="E11" s="7"/>
      <c r="F11" s="7"/>
      <c r="G11" s="7"/>
      <c r="H11" s="7"/>
      <c r="I11" s="7"/>
    </row>
    <row r="12" spans="1:9" ht="18">
      <c r="A12" s="8" t="s">
        <v>136</v>
      </c>
      <c r="B12" s="9">
        <v>6</v>
      </c>
      <c r="C12" s="10" t="str">
        <f>Лл3с!J68</f>
        <v>Торгашов Никита</v>
      </c>
      <c r="D12" s="7"/>
      <c r="E12" s="7"/>
      <c r="F12" s="7"/>
      <c r="G12" s="7"/>
      <c r="H12" s="7"/>
      <c r="I12" s="7"/>
    </row>
    <row r="13" spans="1:9" ht="18">
      <c r="A13" s="8" t="s">
        <v>137</v>
      </c>
      <c r="B13" s="9">
        <v>7</v>
      </c>
      <c r="C13" s="11">
        <f>Лл3с!J70</f>
        <v>0</v>
      </c>
      <c r="D13" s="7"/>
      <c r="E13" s="7"/>
      <c r="F13" s="7"/>
      <c r="G13" s="7"/>
      <c r="H13" s="7"/>
      <c r="I13" s="7"/>
    </row>
    <row r="14" spans="1:9" ht="18">
      <c r="A14" s="8" t="s">
        <v>138</v>
      </c>
      <c r="B14" s="9">
        <v>8</v>
      </c>
      <c r="C14" s="11">
        <f>Лл3с!J72</f>
        <v>0</v>
      </c>
      <c r="D14" s="7"/>
      <c r="E14" s="7"/>
      <c r="F14" s="7"/>
      <c r="G14" s="7"/>
      <c r="H14" s="7"/>
      <c r="I14" s="7"/>
    </row>
    <row r="15" spans="1:9" ht="18">
      <c r="A15" s="8" t="s">
        <v>139</v>
      </c>
      <c r="B15" s="9">
        <v>9</v>
      </c>
      <c r="C15" s="11">
        <f>Лл3с!D72</f>
        <v>0</v>
      </c>
      <c r="D15" s="7"/>
      <c r="E15" s="7"/>
      <c r="F15" s="7"/>
      <c r="G15" s="7"/>
      <c r="H15" s="7"/>
      <c r="I15" s="7"/>
    </row>
    <row r="16" spans="1:9" ht="18">
      <c r="A16" s="8" t="s">
        <v>140</v>
      </c>
      <c r="B16" s="9">
        <v>10</v>
      </c>
      <c r="C16" s="11">
        <f>Лл3с!D75</f>
        <v>0</v>
      </c>
      <c r="D16" s="7"/>
      <c r="E16" s="7"/>
      <c r="F16" s="7"/>
      <c r="G16" s="7"/>
      <c r="H16" s="7"/>
      <c r="I16" s="7"/>
    </row>
    <row r="17" spans="1:9" ht="18">
      <c r="A17" s="8" t="s">
        <v>141</v>
      </c>
      <c r="B17" s="9">
        <v>11</v>
      </c>
      <c r="C17" s="11">
        <f>Лл3с!G70</f>
        <v>0</v>
      </c>
      <c r="D17" s="7"/>
      <c r="E17" s="7"/>
      <c r="F17" s="7"/>
      <c r="G17" s="7"/>
      <c r="H17" s="7"/>
      <c r="I17" s="7"/>
    </row>
    <row r="18" spans="1:9" ht="18">
      <c r="A18" s="8" t="s">
        <v>142</v>
      </c>
      <c r="B18" s="9">
        <v>12</v>
      </c>
      <c r="C18" s="11">
        <f>Лл3с!G72</f>
        <v>0</v>
      </c>
      <c r="D18" s="7"/>
      <c r="E18" s="7"/>
      <c r="F18" s="7"/>
      <c r="G18" s="7"/>
      <c r="H18" s="7"/>
      <c r="I18" s="7"/>
    </row>
    <row r="19" spans="1:9" ht="18">
      <c r="A19" s="8" t="s">
        <v>143</v>
      </c>
      <c r="B19" s="9">
        <v>13</v>
      </c>
      <c r="C19" s="11">
        <f>Лл3с!H76</f>
        <v>0</v>
      </c>
      <c r="D19" s="7"/>
      <c r="E19" s="7"/>
      <c r="F19" s="7"/>
      <c r="G19" s="7"/>
      <c r="H19" s="7"/>
      <c r="I19" s="7"/>
    </row>
    <row r="20" spans="1:9" ht="18">
      <c r="A20" s="8" t="s">
        <v>144</v>
      </c>
      <c r="B20" s="9">
        <v>14</v>
      </c>
      <c r="C20" s="11">
        <f>Лл3с!H79</f>
        <v>0</v>
      </c>
      <c r="D20" s="7"/>
      <c r="E20" s="7"/>
      <c r="F20" s="7"/>
      <c r="G20" s="7"/>
      <c r="H20" s="7"/>
      <c r="I20" s="7"/>
    </row>
    <row r="21" spans="1:9" ht="18">
      <c r="A21" s="8" t="s">
        <v>145</v>
      </c>
      <c r="B21" s="9">
        <v>15</v>
      </c>
      <c r="C21" s="11">
        <f>Лл3с!J74</f>
        <v>0</v>
      </c>
      <c r="D21" s="7"/>
      <c r="E21" s="7"/>
      <c r="F21" s="7"/>
      <c r="G21" s="7"/>
      <c r="H21" s="7"/>
      <c r="I21" s="7"/>
    </row>
    <row r="22" spans="1:9" ht="18">
      <c r="A22" s="8" t="s">
        <v>146</v>
      </c>
      <c r="B22" s="9">
        <v>16</v>
      </c>
      <c r="C22" s="11">
        <f>Лл3с!J76</f>
        <v>0</v>
      </c>
      <c r="D22" s="7"/>
      <c r="E22" s="7"/>
      <c r="F22" s="7"/>
      <c r="G22" s="7"/>
      <c r="H22" s="7"/>
      <c r="I22" s="7"/>
    </row>
    <row r="23" spans="1:9" ht="18">
      <c r="A23" s="8" t="s">
        <v>147</v>
      </c>
      <c r="B23" s="9">
        <v>17</v>
      </c>
      <c r="C23" s="11">
        <f>Лл3с!E84</f>
        <v>0</v>
      </c>
      <c r="D23" s="7"/>
      <c r="E23" s="7"/>
      <c r="F23" s="7"/>
      <c r="G23" s="7"/>
      <c r="H23" s="7"/>
      <c r="I23" s="7"/>
    </row>
    <row r="24" spans="1:9" ht="18">
      <c r="A24" s="8" t="s">
        <v>148</v>
      </c>
      <c r="B24" s="9">
        <v>18</v>
      </c>
      <c r="C24" s="11">
        <f>Лл3с!E90</f>
        <v>0</v>
      </c>
      <c r="D24" s="7"/>
      <c r="E24" s="7"/>
      <c r="F24" s="7"/>
      <c r="G24" s="7"/>
      <c r="H24" s="7"/>
      <c r="I24" s="7"/>
    </row>
    <row r="25" spans="1:9" ht="18">
      <c r="A25" s="8" t="s">
        <v>149</v>
      </c>
      <c r="B25" s="9">
        <v>19</v>
      </c>
      <c r="C25" s="11">
        <f>Лл3с!I82</f>
        <v>0</v>
      </c>
      <c r="D25" s="7"/>
      <c r="E25" s="7"/>
      <c r="F25" s="7"/>
      <c r="G25" s="7"/>
      <c r="H25" s="7"/>
      <c r="I25" s="7"/>
    </row>
    <row r="26" spans="1:9" ht="18">
      <c r="A26" s="12" t="s">
        <v>150</v>
      </c>
      <c r="B26" s="9">
        <v>20</v>
      </c>
      <c r="C26" s="11">
        <f>Лл3с!I84</f>
        <v>0</v>
      </c>
      <c r="D26" s="7"/>
      <c r="E26" s="7"/>
      <c r="F26" s="7"/>
      <c r="G26" s="7"/>
      <c r="H26" s="7"/>
      <c r="I26" s="7"/>
    </row>
    <row r="27" spans="1:9" ht="18">
      <c r="A27" s="8" t="s">
        <v>151</v>
      </c>
      <c r="B27" s="9">
        <v>21</v>
      </c>
      <c r="C27" s="11">
        <f>Лл3с!I87</f>
        <v>0</v>
      </c>
      <c r="D27" s="7"/>
      <c r="E27" s="7"/>
      <c r="F27" s="7"/>
      <c r="G27" s="7"/>
      <c r="H27" s="7"/>
      <c r="I27" s="7"/>
    </row>
    <row r="28" spans="1:9" ht="18">
      <c r="A28" s="8" t="s">
        <v>152</v>
      </c>
      <c r="B28" s="9">
        <v>22</v>
      </c>
      <c r="C28" s="11">
        <f>Лл3с!I90</f>
        <v>0</v>
      </c>
      <c r="D28" s="7"/>
      <c r="E28" s="7"/>
      <c r="F28" s="7"/>
      <c r="G28" s="7"/>
      <c r="H28" s="7"/>
      <c r="I28" s="7"/>
    </row>
    <row r="29" spans="1:9" ht="18">
      <c r="A29" s="8" t="s">
        <v>153</v>
      </c>
      <c r="B29" s="9">
        <v>23</v>
      </c>
      <c r="C29" s="11" t="e">
        <f>#REF!</f>
        <v>#REF!</v>
      </c>
      <c r="D29" s="7"/>
      <c r="E29" s="7"/>
      <c r="F29" s="7"/>
      <c r="G29" s="7"/>
      <c r="H29" s="7"/>
      <c r="I29" s="7"/>
    </row>
    <row r="30" spans="1:9" ht="18">
      <c r="A30" s="8" t="s">
        <v>154</v>
      </c>
      <c r="B30" s="9">
        <v>24</v>
      </c>
      <c r="C30" s="11" t="e">
        <f>#REF!</f>
        <v>#REF!</v>
      </c>
      <c r="D30" s="7"/>
      <c r="E30" s="7"/>
      <c r="F30" s="7"/>
      <c r="G30" s="7"/>
      <c r="H30" s="7"/>
      <c r="I30" s="7"/>
    </row>
    <row r="31" spans="1:9" ht="18">
      <c r="A31" s="8" t="s">
        <v>155</v>
      </c>
      <c r="B31" s="9">
        <v>25</v>
      </c>
      <c r="C31" s="11" t="e">
        <f>#REF!</f>
        <v>#REF!</v>
      </c>
      <c r="D31" s="7"/>
      <c r="E31" s="7"/>
      <c r="F31" s="7"/>
      <c r="G31" s="7"/>
      <c r="H31" s="7"/>
      <c r="I31" s="7"/>
    </row>
    <row r="32" spans="1:9" ht="18">
      <c r="A32" s="8" t="s">
        <v>156</v>
      </c>
      <c r="B32" s="9">
        <v>26</v>
      </c>
      <c r="C32" s="11" t="e">
        <f>#REF!</f>
        <v>#REF!</v>
      </c>
      <c r="D32" s="7"/>
      <c r="E32" s="7"/>
      <c r="F32" s="7"/>
      <c r="G32" s="7"/>
      <c r="H32" s="7"/>
      <c r="I32" s="7"/>
    </row>
    <row r="33" spans="1:9" ht="18">
      <c r="A33" s="8" t="s">
        <v>157</v>
      </c>
      <c r="B33" s="9">
        <v>27</v>
      </c>
      <c r="C33" s="11" t="e">
        <f>#REF!</f>
        <v>#REF!</v>
      </c>
      <c r="D33" s="7"/>
      <c r="E33" s="7"/>
      <c r="F33" s="7"/>
      <c r="G33" s="7"/>
      <c r="H33" s="7"/>
      <c r="I33" s="7"/>
    </row>
    <row r="34" spans="1:9" ht="18">
      <c r="A34" s="8" t="s">
        <v>158</v>
      </c>
      <c r="B34" s="9">
        <v>28</v>
      </c>
      <c r="C34" s="11" t="e">
        <f>#REF!</f>
        <v>#REF!</v>
      </c>
      <c r="D34" s="7"/>
      <c r="E34" s="7"/>
      <c r="F34" s="7"/>
      <c r="G34" s="7"/>
      <c r="H34" s="7"/>
      <c r="I34" s="7"/>
    </row>
    <row r="35" spans="1:9" ht="18">
      <c r="A35" s="8" t="s">
        <v>159</v>
      </c>
      <c r="B35" s="9">
        <v>29</v>
      </c>
      <c r="C35" s="11" t="e">
        <f>#REF!</f>
        <v>#REF!</v>
      </c>
      <c r="D35" s="7"/>
      <c r="E35" s="7"/>
      <c r="F35" s="7"/>
      <c r="G35" s="7"/>
      <c r="H35" s="7"/>
      <c r="I35" s="7"/>
    </row>
    <row r="36" spans="1:9" ht="18">
      <c r="A36" s="8" t="s">
        <v>160</v>
      </c>
      <c r="B36" s="9">
        <v>30</v>
      </c>
      <c r="C36" s="11" t="e">
        <f>#REF!</f>
        <v>#REF!</v>
      </c>
      <c r="D36" s="7"/>
      <c r="E36" s="7"/>
      <c r="F36" s="7"/>
      <c r="G36" s="7"/>
      <c r="H36" s="7"/>
      <c r="I36" s="7"/>
    </row>
    <row r="37" spans="1:9" ht="18">
      <c r="A37" s="8" t="s">
        <v>161</v>
      </c>
      <c r="B37" s="9">
        <v>31</v>
      </c>
      <c r="C37" s="11" t="e">
        <f>#REF!</f>
        <v>#REF!</v>
      </c>
      <c r="D37" s="7"/>
      <c r="E37" s="7"/>
      <c r="F37" s="7"/>
      <c r="G37" s="7"/>
      <c r="H37" s="7"/>
      <c r="I37" s="7"/>
    </row>
    <row r="38" spans="1:9" ht="18">
      <c r="A38" s="8" t="s">
        <v>162</v>
      </c>
      <c r="B38" s="9">
        <v>32</v>
      </c>
      <c r="C38" s="11" t="e">
        <f>#REF!</f>
        <v>#REF!</v>
      </c>
      <c r="D38" s="7"/>
      <c r="E38" s="7"/>
      <c r="F38" s="7"/>
      <c r="G38" s="7"/>
      <c r="H38" s="7"/>
      <c r="I38" s="7"/>
    </row>
    <row r="39" spans="1:9" ht="18">
      <c r="A39" s="8" t="s">
        <v>163</v>
      </c>
      <c r="B39" s="9">
        <v>33</v>
      </c>
      <c r="C39" s="11" t="e">
        <f>#REF!</f>
        <v>#REF!</v>
      </c>
      <c r="D39" s="7"/>
      <c r="E39" s="7"/>
      <c r="F39" s="7"/>
      <c r="G39" s="7"/>
      <c r="H39" s="7"/>
      <c r="I39" s="7"/>
    </row>
    <row r="40" spans="1:9" ht="18">
      <c r="A40" s="8" t="s">
        <v>164</v>
      </c>
      <c r="B40" s="9">
        <v>34</v>
      </c>
      <c r="C40" s="11" t="e">
        <f>#REF!</f>
        <v>#REF!</v>
      </c>
      <c r="D40" s="7"/>
      <c r="E40" s="7"/>
      <c r="F40" s="7"/>
      <c r="G40" s="7"/>
      <c r="H40" s="7"/>
      <c r="I40" s="7"/>
    </row>
    <row r="41" spans="1:9" ht="18">
      <c r="A41" s="8" t="s">
        <v>165</v>
      </c>
      <c r="B41" s="9">
        <v>35</v>
      </c>
      <c r="C41" s="11" t="e">
        <f>#REF!</f>
        <v>#REF!</v>
      </c>
      <c r="D41" s="7"/>
      <c r="E41" s="7"/>
      <c r="F41" s="7"/>
      <c r="G41" s="7"/>
      <c r="H41" s="7"/>
      <c r="I41" s="7"/>
    </row>
    <row r="42" spans="1:9" ht="18">
      <c r="A42" s="8" t="s">
        <v>166</v>
      </c>
      <c r="B42" s="9">
        <v>36</v>
      </c>
      <c r="C42" s="11" t="e">
        <f>#REF!</f>
        <v>#REF!</v>
      </c>
      <c r="D42" s="7"/>
      <c r="E42" s="7"/>
      <c r="F42" s="7"/>
      <c r="G42" s="7"/>
      <c r="H42" s="7"/>
      <c r="I42" s="7"/>
    </row>
    <row r="43" spans="1:9" ht="18">
      <c r="A43" s="8" t="s">
        <v>167</v>
      </c>
      <c r="B43" s="9">
        <v>37</v>
      </c>
      <c r="C43" s="11" t="e">
        <f>#REF!</f>
        <v>#REF!</v>
      </c>
      <c r="D43" s="7"/>
      <c r="E43" s="7"/>
      <c r="F43" s="7"/>
      <c r="G43" s="7"/>
      <c r="H43" s="7"/>
      <c r="I43" s="7"/>
    </row>
    <row r="44" spans="1:9" ht="18">
      <c r="A44" s="8" t="s">
        <v>168</v>
      </c>
      <c r="B44" s="9">
        <v>38</v>
      </c>
      <c r="C44" s="11" t="e">
        <f>#REF!</f>
        <v>#REF!</v>
      </c>
      <c r="D44" s="7"/>
      <c r="E44" s="7"/>
      <c r="F44" s="7"/>
      <c r="G44" s="7"/>
      <c r="H44" s="7"/>
      <c r="I44" s="7"/>
    </row>
    <row r="45" spans="1:9" ht="18">
      <c r="A45" s="8" t="s">
        <v>169</v>
      </c>
      <c r="B45" s="9">
        <v>39</v>
      </c>
      <c r="C45" s="11" t="e">
        <f>#REF!</f>
        <v>#REF!</v>
      </c>
      <c r="D45" s="7"/>
      <c r="E45" s="7"/>
      <c r="F45" s="7"/>
      <c r="G45" s="7"/>
      <c r="H45" s="7"/>
      <c r="I45" s="7"/>
    </row>
    <row r="46" spans="1:9" ht="18">
      <c r="A46" s="8" t="s">
        <v>170</v>
      </c>
      <c r="B46" s="9">
        <v>40</v>
      </c>
      <c r="C46" s="11" t="e">
        <f>#REF!</f>
        <v>#REF!</v>
      </c>
      <c r="D46" s="7"/>
      <c r="E46" s="7"/>
      <c r="F46" s="7"/>
      <c r="G46" s="7"/>
      <c r="H46" s="7"/>
      <c r="I46" s="7"/>
    </row>
    <row r="47" spans="1:9" ht="18">
      <c r="A47" s="8" t="s">
        <v>171</v>
      </c>
      <c r="B47" s="9">
        <v>41</v>
      </c>
      <c r="C47" s="11" t="e">
        <f>#REF!</f>
        <v>#REF!</v>
      </c>
      <c r="D47" s="7"/>
      <c r="E47" s="7"/>
      <c r="F47" s="7"/>
      <c r="G47" s="7"/>
      <c r="H47" s="7"/>
      <c r="I47" s="7"/>
    </row>
    <row r="48" spans="1:9" ht="18">
      <c r="A48" s="8" t="s">
        <v>172</v>
      </c>
      <c r="B48" s="9">
        <v>42</v>
      </c>
      <c r="C48" s="11" t="e">
        <f>#REF!</f>
        <v>#REF!</v>
      </c>
      <c r="D48" s="7"/>
      <c r="E48" s="7"/>
      <c r="F48" s="7"/>
      <c r="G48" s="7"/>
      <c r="H48" s="7"/>
      <c r="I48" s="7"/>
    </row>
    <row r="49" spans="1:9" ht="18">
      <c r="A49" s="8" t="s">
        <v>173</v>
      </c>
      <c r="B49" s="9">
        <v>43</v>
      </c>
      <c r="C49" s="11" t="e">
        <f>#REF!</f>
        <v>#REF!</v>
      </c>
      <c r="D49" s="7"/>
      <c r="E49" s="7"/>
      <c r="F49" s="7"/>
      <c r="G49" s="7"/>
      <c r="H49" s="7"/>
      <c r="I49" s="7"/>
    </row>
    <row r="50" spans="1:9" ht="18">
      <c r="A50" s="8" t="s">
        <v>174</v>
      </c>
      <c r="B50" s="9">
        <v>44</v>
      </c>
      <c r="C50" s="11" t="e">
        <f>#REF!</f>
        <v>#REF!</v>
      </c>
      <c r="D50" s="7"/>
      <c r="E50" s="7"/>
      <c r="F50" s="7"/>
      <c r="G50" s="7"/>
      <c r="H50" s="7"/>
      <c r="I50" s="7"/>
    </row>
    <row r="51" spans="1:9" ht="18">
      <c r="A51" s="8" t="s">
        <v>17</v>
      </c>
      <c r="B51" s="9">
        <v>45</v>
      </c>
      <c r="C51" s="11" t="e">
        <f>#REF!</f>
        <v>#REF!</v>
      </c>
      <c r="D51" s="7"/>
      <c r="E51" s="7"/>
      <c r="F51" s="7"/>
      <c r="G51" s="7"/>
      <c r="H51" s="7"/>
      <c r="I51" s="7"/>
    </row>
    <row r="52" spans="1:9" ht="18">
      <c r="A52" s="8" t="s">
        <v>175</v>
      </c>
      <c r="B52" s="9">
        <v>46</v>
      </c>
      <c r="C52" s="11" t="e">
        <f>#REF!</f>
        <v>#REF!</v>
      </c>
      <c r="D52" s="7"/>
      <c r="E52" s="7"/>
      <c r="F52" s="7"/>
      <c r="G52" s="7"/>
      <c r="H52" s="7"/>
      <c r="I52" s="7"/>
    </row>
    <row r="53" spans="1:9" ht="18">
      <c r="A53" s="8" t="s">
        <v>39</v>
      </c>
      <c r="B53" s="9">
        <v>47</v>
      </c>
      <c r="C53" s="11" t="e">
        <f>#REF!</f>
        <v>#REF!</v>
      </c>
      <c r="D53" s="7"/>
      <c r="E53" s="7"/>
      <c r="F53" s="7"/>
      <c r="G53" s="7"/>
      <c r="H53" s="7"/>
      <c r="I53" s="7"/>
    </row>
    <row r="54" spans="1:9" ht="18">
      <c r="A54" s="8" t="s">
        <v>176</v>
      </c>
      <c r="B54" s="9">
        <v>48</v>
      </c>
      <c r="C54" s="11" t="e">
        <f>#REF!</f>
        <v>#REF!</v>
      </c>
      <c r="D54" s="7"/>
      <c r="E54" s="7"/>
      <c r="F54" s="7"/>
      <c r="G54" s="7"/>
      <c r="H54" s="7"/>
      <c r="I54" s="7"/>
    </row>
    <row r="55" spans="1:9" ht="18">
      <c r="A55" s="8" t="s">
        <v>177</v>
      </c>
      <c r="B55" s="9">
        <v>49</v>
      </c>
      <c r="C55" s="11" t="e">
        <f>#REF!</f>
        <v>#REF!</v>
      </c>
      <c r="D55" s="7"/>
      <c r="E55" s="7"/>
      <c r="F55" s="7"/>
      <c r="G55" s="7"/>
      <c r="H55" s="7"/>
      <c r="I55" s="7"/>
    </row>
    <row r="56" spans="1:9" ht="18">
      <c r="A56" s="8" t="s">
        <v>178</v>
      </c>
      <c r="B56" s="9">
        <v>50</v>
      </c>
      <c r="C56" s="11" t="e">
        <f>#REF!</f>
        <v>#REF!</v>
      </c>
      <c r="D56" s="7"/>
      <c r="E56" s="7"/>
      <c r="F56" s="7"/>
      <c r="G56" s="7"/>
      <c r="H56" s="7"/>
      <c r="I56" s="7"/>
    </row>
    <row r="57" spans="1:9" ht="18">
      <c r="A57" s="8" t="s">
        <v>179</v>
      </c>
      <c r="B57" s="9">
        <v>51</v>
      </c>
      <c r="C57" s="11" t="e">
        <f>#REF!</f>
        <v>#REF!</v>
      </c>
      <c r="D57" s="7"/>
      <c r="E57" s="7"/>
      <c r="F57" s="7"/>
      <c r="G57" s="7"/>
      <c r="H57" s="7"/>
      <c r="I57" s="7"/>
    </row>
    <row r="58" spans="1:9" ht="18">
      <c r="A58" s="8" t="s">
        <v>80</v>
      </c>
      <c r="B58" s="9">
        <v>52</v>
      </c>
      <c r="C58" s="11" t="e">
        <f>#REF!</f>
        <v>#REF!</v>
      </c>
      <c r="D58" s="7"/>
      <c r="E58" s="7"/>
      <c r="F58" s="7"/>
      <c r="G58" s="7"/>
      <c r="H58" s="7"/>
      <c r="I58" s="7"/>
    </row>
    <row r="59" spans="1:9" ht="18">
      <c r="A59" s="8" t="s">
        <v>180</v>
      </c>
      <c r="B59" s="9">
        <v>53</v>
      </c>
      <c r="C59" s="11" t="e">
        <f>#REF!</f>
        <v>#REF!</v>
      </c>
      <c r="D59" s="7"/>
      <c r="E59" s="7"/>
      <c r="F59" s="7"/>
      <c r="G59" s="7"/>
      <c r="H59" s="7"/>
      <c r="I59" s="7"/>
    </row>
    <row r="60" spans="1:9" ht="18">
      <c r="A60" s="8" t="s">
        <v>89</v>
      </c>
      <c r="B60" s="9">
        <v>54</v>
      </c>
      <c r="C60" s="11" t="e">
        <f>#REF!</f>
        <v>#REF!</v>
      </c>
      <c r="D60" s="7"/>
      <c r="E60" s="7"/>
      <c r="F60" s="7"/>
      <c r="G60" s="7"/>
      <c r="H60" s="7"/>
      <c r="I60" s="7"/>
    </row>
    <row r="61" spans="1:9" ht="18">
      <c r="A61" s="8" t="s">
        <v>90</v>
      </c>
      <c r="B61" s="9">
        <v>55</v>
      </c>
      <c r="C61" s="11" t="e">
        <f>#REF!</f>
        <v>#REF!</v>
      </c>
      <c r="D61" s="7"/>
      <c r="E61" s="7"/>
      <c r="F61" s="7"/>
      <c r="G61" s="7"/>
      <c r="H61" s="7"/>
      <c r="I61" s="7"/>
    </row>
    <row r="62" spans="1:9" ht="18">
      <c r="A62" s="8" t="s">
        <v>91</v>
      </c>
      <c r="B62" s="9">
        <v>56</v>
      </c>
      <c r="C62" s="11" t="e">
        <f>#REF!</f>
        <v>#REF!</v>
      </c>
      <c r="D62" s="7"/>
      <c r="E62" s="7"/>
      <c r="F62" s="7"/>
      <c r="G62" s="7"/>
      <c r="H62" s="7"/>
      <c r="I62" s="7"/>
    </row>
    <row r="63" spans="1:9" ht="18">
      <c r="A63" s="8" t="s">
        <v>92</v>
      </c>
      <c r="B63" s="9">
        <v>57</v>
      </c>
      <c r="C63" s="11" t="e">
        <f>#REF!</f>
        <v>#REF!</v>
      </c>
      <c r="D63" s="7"/>
      <c r="E63" s="7"/>
      <c r="F63" s="7"/>
      <c r="G63" s="7"/>
      <c r="H63" s="7"/>
      <c r="I63" s="7"/>
    </row>
    <row r="64" spans="1:9" ht="18">
      <c r="A64" s="8" t="s">
        <v>93</v>
      </c>
      <c r="B64" s="9">
        <v>58</v>
      </c>
      <c r="C64" s="11" t="e">
        <f>#REF!</f>
        <v>#REF!</v>
      </c>
      <c r="D64" s="7"/>
      <c r="E64" s="7"/>
      <c r="F64" s="7"/>
      <c r="G64" s="7"/>
      <c r="H64" s="7"/>
      <c r="I64" s="7"/>
    </row>
    <row r="65" spans="1:9" ht="18">
      <c r="A65" s="8" t="s">
        <v>94</v>
      </c>
      <c r="B65" s="9">
        <v>59</v>
      </c>
      <c r="C65" s="11" t="e">
        <f>#REF!</f>
        <v>#REF!</v>
      </c>
      <c r="D65" s="7"/>
      <c r="E65" s="7"/>
      <c r="F65" s="7"/>
      <c r="G65" s="7"/>
      <c r="H65" s="7"/>
      <c r="I65" s="7"/>
    </row>
    <row r="66" spans="1:9" ht="18">
      <c r="A66" s="8" t="s">
        <v>95</v>
      </c>
      <c r="B66" s="9">
        <v>60</v>
      </c>
      <c r="C66" s="11" t="e">
        <f>#REF!</f>
        <v>#REF!</v>
      </c>
      <c r="D66" s="7"/>
      <c r="E66" s="7"/>
      <c r="F66" s="7"/>
      <c r="G66" s="7"/>
      <c r="H66" s="7"/>
      <c r="I66" s="7"/>
    </row>
    <row r="67" spans="1:9" ht="18">
      <c r="A67" s="8" t="s">
        <v>119</v>
      </c>
      <c r="B67" s="9">
        <v>61</v>
      </c>
      <c r="C67" s="11" t="e">
        <f>#REF!</f>
        <v>#REF!</v>
      </c>
      <c r="D67" s="7"/>
      <c r="E67" s="7"/>
      <c r="F67" s="7"/>
      <c r="G67" s="7"/>
      <c r="H67" s="7"/>
      <c r="I67" s="7"/>
    </row>
    <row r="68" spans="1:9" ht="18">
      <c r="A68" s="8" t="s">
        <v>119</v>
      </c>
      <c r="B68" s="9">
        <v>62</v>
      </c>
      <c r="C68" s="11" t="e">
        <f>#REF!</f>
        <v>#REF!</v>
      </c>
      <c r="D68" s="7"/>
      <c r="E68" s="7"/>
      <c r="F68" s="7"/>
      <c r="G68" s="7"/>
      <c r="H68" s="7"/>
      <c r="I68" s="7"/>
    </row>
    <row r="69" spans="1:9" ht="18">
      <c r="A69" s="8" t="s">
        <v>119</v>
      </c>
      <c r="B69" s="9">
        <v>63</v>
      </c>
      <c r="C69" s="11" t="e">
        <f>#REF!</f>
        <v>#REF!</v>
      </c>
      <c r="D69" s="7"/>
      <c r="E69" s="7"/>
      <c r="F69" s="7"/>
      <c r="G69" s="7"/>
      <c r="H69" s="7"/>
      <c r="I69" s="7"/>
    </row>
    <row r="70" spans="1:9" ht="18">
      <c r="A70" s="8" t="s">
        <v>119</v>
      </c>
      <c r="B70" s="9">
        <v>64</v>
      </c>
      <c r="C70" s="11" t="e">
        <f>#REF!</f>
        <v>#REF!</v>
      </c>
      <c r="D70" s="7"/>
      <c r="E70" s="7"/>
      <c r="F70" s="7"/>
      <c r="G70" s="7"/>
      <c r="H70" s="7"/>
      <c r="I70" s="7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H4" sqref="H4"/>
    </sheetView>
  </sheetViews>
  <sheetFormatPr defaultColWidth="9.00390625" defaultRowHeight="6" customHeight="1"/>
  <cols>
    <col min="1" max="1" width="6.00390625" style="14" customWidth="1"/>
    <col min="2" max="2" width="18.875" style="14" customWidth="1"/>
    <col min="3" max="6" width="16.75390625" style="14" customWidth="1"/>
    <col min="7" max="9" width="6.75390625" style="14" customWidth="1"/>
    <col min="10" max="11" width="6.75390625" style="13" customWidth="1"/>
    <col min="12" max="39" width="9.125" style="13" customWidth="1"/>
    <col min="40" max="16384" width="9.125" style="14" customWidth="1"/>
  </cols>
  <sheetData>
    <row r="1" spans="1:9" ht="13.5" customHeight="1">
      <c r="A1" s="80" t="str">
        <f>СпЛл!A1</f>
        <v>Кубок Республики Башкортостан 2013</v>
      </c>
      <c r="B1" s="80"/>
      <c r="C1" s="80"/>
      <c r="D1" s="80"/>
      <c r="E1" s="80"/>
      <c r="F1" s="80"/>
      <c r="G1" s="80"/>
      <c r="H1" s="80"/>
      <c r="I1" s="80"/>
    </row>
    <row r="2" spans="1:9" ht="13.5" customHeight="1">
      <c r="A2" s="81" t="str">
        <f>СпЛл!A2</f>
        <v>Любительская лига 40-го Этапа Бадретдинов 50</v>
      </c>
      <c r="B2" s="81"/>
      <c r="C2" s="81"/>
      <c r="D2" s="81"/>
      <c r="E2" s="81"/>
      <c r="F2" s="81"/>
      <c r="G2" s="81"/>
      <c r="H2" s="81"/>
      <c r="I2" s="81"/>
    </row>
    <row r="3" spans="1:9" ht="13.5" customHeight="1">
      <c r="A3" s="82">
        <f>СпЛл!A3</f>
        <v>41559</v>
      </c>
      <c r="B3" s="82"/>
      <c r="C3" s="82"/>
      <c r="D3" s="82"/>
      <c r="E3" s="82"/>
      <c r="F3" s="82"/>
      <c r="G3" s="82"/>
      <c r="H3" s="82"/>
      <c r="I3" s="82"/>
    </row>
    <row r="4" spans="1:39" ht="13.5" customHeight="1">
      <c r="A4" s="16">
        <v>1</v>
      </c>
      <c r="B4" s="17" t="str">
        <f>СпЛл!A7</f>
        <v>Гилемханова Дина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</row>
    <row r="5" spans="2:39" ht="13.5" customHeight="1">
      <c r="B5" s="19">
        <v>1</v>
      </c>
      <c r="C5" s="20" t="s">
        <v>131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</row>
    <row r="6" spans="1:39" ht="13.5" customHeight="1">
      <c r="A6" s="16">
        <v>64</v>
      </c>
      <c r="B6" s="21" t="str">
        <f>СпЛл!A70</f>
        <v>_</v>
      </c>
      <c r="C6" s="22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</row>
    <row r="7" spans="3:39" ht="13.5" customHeight="1">
      <c r="C7" s="19">
        <v>33</v>
      </c>
      <c r="D7" s="20" t="s">
        <v>131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</row>
    <row r="8" spans="1:39" ht="13.5" customHeight="1">
      <c r="A8" s="16">
        <v>33</v>
      </c>
      <c r="B8" s="17" t="str">
        <f>СпЛл!A39</f>
        <v>Пехенько Кирилл</v>
      </c>
      <c r="C8" s="22"/>
      <c r="D8" s="22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</row>
    <row r="9" spans="2:39" ht="13.5" customHeight="1">
      <c r="B9" s="19">
        <v>2</v>
      </c>
      <c r="C9" s="23" t="s">
        <v>162</v>
      </c>
      <c r="D9" s="2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</row>
    <row r="10" spans="1:39" ht="13.5" customHeight="1">
      <c r="A10" s="16">
        <v>32</v>
      </c>
      <c r="B10" s="21" t="str">
        <f>СпЛл!A38</f>
        <v>Карпов Алексей</v>
      </c>
      <c r="D10" s="22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</row>
    <row r="11" spans="4:39" ht="13.5" customHeight="1">
      <c r="D11" s="19">
        <v>49</v>
      </c>
      <c r="E11" s="20" t="s">
        <v>176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</row>
    <row r="12" spans="1:39" ht="13.5" customHeight="1">
      <c r="A12" s="16">
        <v>17</v>
      </c>
      <c r="B12" s="17" t="str">
        <f>СпЛл!A23</f>
        <v>Галяутдинов Тимур</v>
      </c>
      <c r="D12" s="22"/>
      <c r="E12" s="2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</row>
    <row r="13" spans="2:39" ht="13.5" customHeight="1">
      <c r="B13" s="19">
        <v>3</v>
      </c>
      <c r="C13" s="20" t="s">
        <v>176</v>
      </c>
      <c r="D13" s="22"/>
      <c r="E13" s="22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</row>
    <row r="14" spans="1:39" ht="13.5" customHeight="1">
      <c r="A14" s="16">
        <v>48</v>
      </c>
      <c r="B14" s="21" t="str">
        <f>СпЛл!A54</f>
        <v>Козлов Сергей</v>
      </c>
      <c r="C14" s="22"/>
      <c r="D14" s="22"/>
      <c r="E14" s="22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</row>
    <row r="15" spans="3:39" ht="13.5" customHeight="1">
      <c r="C15" s="19">
        <v>34</v>
      </c>
      <c r="D15" s="23" t="s">
        <v>176</v>
      </c>
      <c r="E15" s="22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</row>
    <row r="16" spans="1:39" ht="13.5" customHeight="1">
      <c r="A16" s="16">
        <v>49</v>
      </c>
      <c r="B16" s="17" t="str">
        <f>СпЛл!A55</f>
        <v>Кузнецов Олег</v>
      </c>
      <c r="C16" s="22"/>
      <c r="E16" s="2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</row>
    <row r="17" spans="2:39" ht="13.5" customHeight="1">
      <c r="B17" s="19">
        <v>4</v>
      </c>
      <c r="C17" s="23" t="s">
        <v>146</v>
      </c>
      <c r="E17" s="22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</row>
    <row r="18" spans="1:39" ht="13.5" customHeight="1">
      <c r="A18" s="16">
        <v>16</v>
      </c>
      <c r="B18" s="21" t="str">
        <f>СпЛл!A22</f>
        <v>Алтынбаев Марат</v>
      </c>
      <c r="E18" s="22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</row>
    <row r="19" spans="5:39" ht="13.5" customHeight="1">
      <c r="E19" s="19">
        <v>57</v>
      </c>
      <c r="F19" s="20" t="s">
        <v>176</v>
      </c>
      <c r="G19" s="24"/>
      <c r="H19" s="24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</row>
    <row r="20" spans="1:39" ht="13.5" customHeight="1">
      <c r="A20" s="16">
        <v>9</v>
      </c>
      <c r="B20" s="17" t="str">
        <f>СпЛл!A15</f>
        <v>Хуснутдинов Радмир</v>
      </c>
      <c r="E20" s="22"/>
      <c r="F20" s="22"/>
      <c r="G20" s="24"/>
      <c r="H20" s="24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</row>
    <row r="21" spans="2:39" ht="13.5" customHeight="1">
      <c r="B21" s="19">
        <v>5</v>
      </c>
      <c r="C21" s="20" t="s">
        <v>139</v>
      </c>
      <c r="E21" s="22"/>
      <c r="F21" s="22"/>
      <c r="G21" s="24"/>
      <c r="H21" s="24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</row>
    <row r="22" spans="1:39" ht="13.5" customHeight="1">
      <c r="A22" s="16">
        <v>56</v>
      </c>
      <c r="B22" s="21" t="str">
        <f>СпЛл!A62</f>
        <v>Биктимирова Лиана</v>
      </c>
      <c r="C22" s="22"/>
      <c r="E22" s="22"/>
      <c r="F22" s="22"/>
      <c r="G22" s="24"/>
      <c r="H22" s="24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</row>
    <row r="23" spans="3:39" ht="13.5" customHeight="1">
      <c r="C23" s="19">
        <v>35</v>
      </c>
      <c r="D23" s="20" t="s">
        <v>139</v>
      </c>
      <c r="E23" s="22"/>
      <c r="F23" s="22"/>
      <c r="G23" s="24"/>
      <c r="H23" s="24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</row>
    <row r="24" spans="1:39" ht="13.5" customHeight="1">
      <c r="A24" s="16">
        <v>41</v>
      </c>
      <c r="B24" s="17" t="str">
        <f>СпЛл!A47</f>
        <v>Гайсина Альфия</v>
      </c>
      <c r="C24" s="22"/>
      <c r="D24" s="22"/>
      <c r="E24" s="22"/>
      <c r="F24" s="22"/>
      <c r="G24" s="24"/>
      <c r="H24" s="24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</row>
    <row r="25" spans="2:39" ht="13.5" customHeight="1">
      <c r="B25" s="19">
        <v>6</v>
      </c>
      <c r="C25" s="23" t="s">
        <v>171</v>
      </c>
      <c r="D25" s="22"/>
      <c r="E25" s="22"/>
      <c r="F25" s="22"/>
      <c r="G25" s="24"/>
      <c r="H25" s="24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</row>
    <row r="26" spans="1:39" ht="13.5" customHeight="1">
      <c r="A26" s="16">
        <v>24</v>
      </c>
      <c r="B26" s="21" t="str">
        <f>СпЛл!A30</f>
        <v>Шакирова Арина</v>
      </c>
      <c r="D26" s="22"/>
      <c r="E26" s="22"/>
      <c r="F26" s="22"/>
      <c r="G26" s="24"/>
      <c r="H26" s="24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</row>
    <row r="27" spans="4:39" ht="13.5" customHeight="1">
      <c r="D27" s="19">
        <v>50</v>
      </c>
      <c r="E27" s="23" t="s">
        <v>155</v>
      </c>
      <c r="F27" s="22"/>
      <c r="G27" s="24"/>
      <c r="H27" s="24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</row>
    <row r="28" spans="1:39" ht="13.5" customHeight="1">
      <c r="A28" s="16">
        <v>25</v>
      </c>
      <c r="B28" s="17" t="str">
        <f>СпЛл!A31</f>
        <v>Крылов Алексей</v>
      </c>
      <c r="D28" s="22"/>
      <c r="F28" s="22"/>
      <c r="G28" s="24"/>
      <c r="H28" s="24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</row>
    <row r="29" spans="2:39" ht="13.5" customHeight="1">
      <c r="B29" s="19">
        <v>7</v>
      </c>
      <c r="C29" s="20" t="s">
        <v>155</v>
      </c>
      <c r="D29" s="22"/>
      <c r="F29" s="22"/>
      <c r="G29" s="24"/>
      <c r="H29" s="24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</row>
    <row r="30" spans="1:39" ht="13.5" customHeight="1">
      <c r="A30" s="16">
        <v>40</v>
      </c>
      <c r="B30" s="21" t="str">
        <f>СпЛл!A46</f>
        <v>Мазитов Динар</v>
      </c>
      <c r="C30" s="22"/>
      <c r="D30" s="22"/>
      <c r="F30" s="22"/>
      <c r="G30" s="24"/>
      <c r="H30" s="24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</row>
    <row r="31" spans="3:39" ht="13.5" customHeight="1">
      <c r="C31" s="19">
        <v>36</v>
      </c>
      <c r="D31" s="23" t="s">
        <v>155</v>
      </c>
      <c r="F31" s="22"/>
      <c r="G31" s="24"/>
      <c r="H31" s="24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</row>
    <row r="32" spans="1:39" ht="13.5" customHeight="1">
      <c r="A32" s="16">
        <v>57</v>
      </c>
      <c r="B32" s="17" t="str">
        <f>СпЛл!A63</f>
        <v>Ахметшина Зилия</v>
      </c>
      <c r="C32" s="22"/>
      <c r="F32" s="22"/>
      <c r="G32" s="24"/>
      <c r="H32" s="24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</row>
    <row r="33" spans="2:39" ht="13.5" customHeight="1">
      <c r="B33" s="19">
        <v>8</v>
      </c>
      <c r="C33" s="23" t="s">
        <v>138</v>
      </c>
      <c r="F33" s="22"/>
      <c r="G33" s="24"/>
      <c r="H33" s="24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</row>
    <row r="34" spans="1:39" ht="13.5" customHeight="1">
      <c r="A34" s="16">
        <v>8</v>
      </c>
      <c r="B34" s="21" t="str">
        <f>СпЛл!A14</f>
        <v>Атягин Руслан</v>
      </c>
      <c r="F34" s="22"/>
      <c r="G34" s="24"/>
      <c r="H34" s="24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</row>
    <row r="35" spans="6:39" ht="13.5" customHeight="1">
      <c r="F35" s="19">
        <v>61</v>
      </c>
      <c r="G35" s="25" t="s">
        <v>176</v>
      </c>
      <c r="H35" s="20"/>
      <c r="I35" s="20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</row>
    <row r="36" spans="1:39" ht="13.5" customHeight="1">
      <c r="A36" s="16">
        <v>5</v>
      </c>
      <c r="B36" s="17" t="str">
        <f>СпЛл!A11</f>
        <v>Гайсин Айрат</v>
      </c>
      <c r="F36" s="22"/>
      <c r="G36" s="24"/>
      <c r="H36" s="24"/>
      <c r="I36" s="22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</row>
    <row r="37" spans="2:39" ht="13.5" customHeight="1">
      <c r="B37" s="19">
        <v>9</v>
      </c>
      <c r="C37" s="20" t="s">
        <v>135</v>
      </c>
      <c r="F37" s="22"/>
      <c r="G37" s="24"/>
      <c r="H37" s="24"/>
      <c r="I37" s="22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</row>
    <row r="38" spans="1:39" ht="13.5" customHeight="1">
      <c r="A38" s="16">
        <v>60</v>
      </c>
      <c r="B38" s="21" t="str">
        <f>СпЛл!A66</f>
        <v>Рахматуллина Алия</v>
      </c>
      <c r="C38" s="22"/>
      <c r="F38" s="22"/>
      <c r="G38" s="24"/>
      <c r="H38" s="24"/>
      <c r="I38" s="22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</row>
    <row r="39" spans="3:39" ht="13.5" customHeight="1">
      <c r="C39" s="19">
        <v>37</v>
      </c>
      <c r="D39" s="20" t="s">
        <v>135</v>
      </c>
      <c r="F39" s="22"/>
      <c r="G39" s="24"/>
      <c r="H39" s="24"/>
      <c r="I39" s="22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</row>
    <row r="40" spans="1:39" ht="13.5" customHeight="1">
      <c r="A40" s="16">
        <v>37</v>
      </c>
      <c r="B40" s="17" t="str">
        <f>СпЛл!A43</f>
        <v>Валиуллина Лиана</v>
      </c>
      <c r="C40" s="22"/>
      <c r="D40" s="22"/>
      <c r="F40" s="22"/>
      <c r="G40" s="24"/>
      <c r="H40" s="24"/>
      <c r="I40" s="22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</row>
    <row r="41" spans="2:39" ht="13.5" customHeight="1">
      <c r="B41" s="19">
        <v>10</v>
      </c>
      <c r="C41" s="23" t="s">
        <v>167</v>
      </c>
      <c r="D41" s="22"/>
      <c r="F41" s="22"/>
      <c r="G41" s="24"/>
      <c r="H41" s="24"/>
      <c r="I41" s="22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</row>
    <row r="42" spans="1:39" ht="13.5" customHeight="1">
      <c r="A42" s="16">
        <v>28</v>
      </c>
      <c r="B42" s="21" t="str">
        <f>СпЛл!A34</f>
        <v>Рафиков Руслан</v>
      </c>
      <c r="D42" s="22"/>
      <c r="F42" s="22"/>
      <c r="G42" s="24"/>
      <c r="H42" s="24"/>
      <c r="I42" s="22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</row>
    <row r="43" spans="4:39" ht="13.5" customHeight="1">
      <c r="D43" s="19">
        <v>51</v>
      </c>
      <c r="E43" s="20" t="s">
        <v>180</v>
      </c>
      <c r="F43" s="22"/>
      <c r="G43" s="24"/>
      <c r="H43" s="24"/>
      <c r="I43" s="22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</row>
    <row r="44" spans="1:39" ht="13.5" customHeight="1">
      <c r="A44" s="16">
        <v>21</v>
      </c>
      <c r="B44" s="17" t="str">
        <f>СпЛл!A27</f>
        <v>Бартенев Данил</v>
      </c>
      <c r="D44" s="22"/>
      <c r="E44" s="22"/>
      <c r="F44" s="22"/>
      <c r="G44" s="24"/>
      <c r="H44" s="24"/>
      <c r="I44" s="22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</row>
    <row r="45" spans="2:39" ht="13.5" customHeight="1">
      <c r="B45" s="19">
        <v>11</v>
      </c>
      <c r="C45" s="20" t="s">
        <v>174</v>
      </c>
      <c r="D45" s="22"/>
      <c r="E45" s="22"/>
      <c r="F45" s="22"/>
      <c r="G45" s="24"/>
      <c r="H45" s="24"/>
      <c r="I45" s="22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</row>
    <row r="46" spans="1:39" ht="13.5" customHeight="1">
      <c r="A46" s="16">
        <v>44</v>
      </c>
      <c r="B46" s="21" t="str">
        <f>СпЛл!A50</f>
        <v>Ширгазин Данил</v>
      </c>
      <c r="C46" s="22"/>
      <c r="D46" s="22"/>
      <c r="E46" s="22"/>
      <c r="F46" s="22"/>
      <c r="G46" s="24"/>
      <c r="H46" s="24"/>
      <c r="I46" s="22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</row>
    <row r="47" spans="3:39" ht="13.5" customHeight="1">
      <c r="C47" s="19">
        <v>38</v>
      </c>
      <c r="D47" s="23" t="s">
        <v>180</v>
      </c>
      <c r="E47" s="22"/>
      <c r="F47" s="22"/>
      <c r="G47" s="24"/>
      <c r="H47" s="24"/>
      <c r="I47" s="22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</row>
    <row r="48" spans="1:39" ht="13.5" customHeight="1">
      <c r="A48" s="16">
        <v>53</v>
      </c>
      <c r="B48" s="17" t="str">
        <f>СпЛл!A59</f>
        <v>Кабиров Ильназ</v>
      </c>
      <c r="C48" s="22"/>
      <c r="E48" s="22"/>
      <c r="F48" s="22"/>
      <c r="G48" s="24"/>
      <c r="H48" s="24"/>
      <c r="I48" s="22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</row>
    <row r="49" spans="2:39" ht="13.5" customHeight="1">
      <c r="B49" s="19">
        <v>12</v>
      </c>
      <c r="C49" s="23" t="s">
        <v>180</v>
      </c>
      <c r="E49" s="22"/>
      <c r="F49" s="22"/>
      <c r="G49" s="24"/>
      <c r="H49" s="24"/>
      <c r="I49" s="22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</row>
    <row r="50" spans="1:39" ht="13.5" customHeight="1">
      <c r="A50" s="16">
        <v>12</v>
      </c>
      <c r="B50" s="21" t="str">
        <f>СпЛл!A18</f>
        <v>Вильданов Марат</v>
      </c>
      <c r="E50" s="22"/>
      <c r="F50" s="22"/>
      <c r="G50" s="24"/>
      <c r="H50" s="24"/>
      <c r="I50" s="22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</row>
    <row r="51" spans="5:39" ht="13.5" customHeight="1">
      <c r="E51" s="19">
        <v>58</v>
      </c>
      <c r="F51" s="23" t="s">
        <v>180</v>
      </c>
      <c r="G51" s="24"/>
      <c r="H51" s="24"/>
      <c r="I51" s="22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</row>
    <row r="52" spans="1:39" ht="13.5" customHeight="1">
      <c r="A52" s="16">
        <v>13</v>
      </c>
      <c r="B52" s="17" t="str">
        <f>СпЛл!A19</f>
        <v>Таначев Николай</v>
      </c>
      <c r="E52" s="22"/>
      <c r="I52" s="22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</row>
    <row r="53" spans="2:39" ht="13.5" customHeight="1">
      <c r="B53" s="19">
        <v>13</v>
      </c>
      <c r="C53" s="20" t="s">
        <v>143</v>
      </c>
      <c r="E53" s="22"/>
      <c r="I53" s="22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</row>
    <row r="54" spans="1:39" ht="13.5" customHeight="1">
      <c r="A54" s="16">
        <v>52</v>
      </c>
      <c r="B54" s="21" t="str">
        <f>СпЛл!A58</f>
        <v>Хусаинов Юлдаш</v>
      </c>
      <c r="C54" s="22"/>
      <c r="E54" s="22"/>
      <c r="I54" s="22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</row>
    <row r="55" spans="3:39" ht="13.5" customHeight="1">
      <c r="C55" s="19">
        <v>39</v>
      </c>
      <c r="D55" s="20" t="s">
        <v>143</v>
      </c>
      <c r="E55" s="22"/>
      <c r="I55" s="22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</row>
    <row r="56" spans="1:39" ht="13.5" customHeight="1">
      <c r="A56" s="16">
        <v>45</v>
      </c>
      <c r="B56" s="17" t="str">
        <f>СпЛл!A51</f>
        <v>Макаров Егор</v>
      </c>
      <c r="C56" s="22"/>
      <c r="D56" s="22"/>
      <c r="E56" s="22"/>
      <c r="I56" s="22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</row>
    <row r="57" spans="2:39" ht="13.5" customHeight="1">
      <c r="B57" s="19">
        <v>14</v>
      </c>
      <c r="C57" s="23" t="s">
        <v>150</v>
      </c>
      <c r="D57" s="22"/>
      <c r="E57" s="22"/>
      <c r="I57" s="22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</row>
    <row r="58" spans="1:39" ht="13.5" customHeight="1">
      <c r="A58" s="16">
        <v>20</v>
      </c>
      <c r="B58" s="21" t="str">
        <f>СпЛл!A26</f>
        <v>Шарафиева Ксения</v>
      </c>
      <c r="D58" s="22"/>
      <c r="E58" s="22"/>
      <c r="I58" s="22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</row>
    <row r="59" spans="4:39" ht="13.5" customHeight="1">
      <c r="D59" s="19">
        <v>52</v>
      </c>
      <c r="E59" s="23" t="s">
        <v>134</v>
      </c>
      <c r="I59" s="22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</row>
    <row r="60" spans="1:39" ht="13.5" customHeight="1">
      <c r="A60" s="16">
        <v>29</v>
      </c>
      <c r="B60" s="17" t="str">
        <f>СпЛл!A35</f>
        <v>Рахматуллин Артур</v>
      </c>
      <c r="D60" s="22"/>
      <c r="I60" s="22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</row>
    <row r="61" spans="2:39" ht="13.5" customHeight="1">
      <c r="B61" s="19">
        <v>15</v>
      </c>
      <c r="C61" s="20" t="s">
        <v>166</v>
      </c>
      <c r="D61" s="22"/>
      <c r="I61" s="22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</row>
    <row r="62" spans="1:39" ht="13.5" customHeight="1">
      <c r="A62" s="16">
        <v>36</v>
      </c>
      <c r="B62" s="21" t="str">
        <f>СпЛл!A42</f>
        <v>Жуланов Дмитрий</v>
      </c>
      <c r="C62" s="22"/>
      <c r="D62" s="22"/>
      <c r="I62" s="22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</row>
    <row r="63" spans="3:39" ht="13.5" customHeight="1">
      <c r="C63" s="19">
        <v>40</v>
      </c>
      <c r="D63" s="23" t="s">
        <v>134</v>
      </c>
      <c r="I63" s="22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</row>
    <row r="64" spans="1:39" ht="13.5" customHeight="1">
      <c r="A64" s="16">
        <v>61</v>
      </c>
      <c r="B64" s="17" t="str">
        <f>СпЛл!A67</f>
        <v>_</v>
      </c>
      <c r="C64" s="22"/>
      <c r="I64" s="22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</row>
    <row r="65" spans="2:39" ht="13.5" customHeight="1">
      <c r="B65" s="19">
        <v>16</v>
      </c>
      <c r="C65" s="23" t="s">
        <v>134</v>
      </c>
      <c r="I65" s="22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</row>
    <row r="66" spans="1:39" ht="13.5" customHeight="1">
      <c r="A66" s="16">
        <v>4</v>
      </c>
      <c r="B66" s="21" t="str">
        <f>СпЛл!A10</f>
        <v>Миксонов Эренбург</v>
      </c>
      <c r="I66" s="22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</row>
    <row r="67" spans="6:39" ht="13.5" customHeight="1">
      <c r="F67" s="20" t="s">
        <v>176</v>
      </c>
      <c r="G67" s="20"/>
      <c r="H67" s="20"/>
      <c r="I67" s="2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</row>
    <row r="68" spans="6:39" ht="13.5" customHeight="1">
      <c r="F68" s="84" t="s">
        <v>181</v>
      </c>
      <c r="G68" s="13"/>
      <c r="H68" s="13"/>
      <c r="I68" s="44">
        <v>63</v>
      </c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</row>
    <row r="69" spans="1:39" ht="6.7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</row>
    <row r="70" spans="1:39" ht="6.7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</row>
    <row r="71" spans="1:39" ht="6.7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</row>
    <row r="72" spans="1:39" ht="6.7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</row>
    <row r="73" spans="1:39" ht="6.7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</row>
    <row r="74" spans="1:39" ht="6.7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</row>
    <row r="75" spans="1:39" ht="6.7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</row>
    <row r="76" spans="1:39" ht="6.7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</row>
    <row r="77" spans="1:39" ht="6.7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</row>
    <row r="78" spans="1:39" ht="6.7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</row>
    <row r="79" spans="1:39" ht="6.7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</row>
    <row r="80" spans="1:39" ht="6.7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</row>
    <row r="81" spans="1:39" ht="6.75" customHeight="1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H4" sqref="H4"/>
    </sheetView>
  </sheetViews>
  <sheetFormatPr defaultColWidth="9.00390625" defaultRowHeight="6" customHeight="1"/>
  <cols>
    <col min="1" max="1" width="6.00390625" style="14" customWidth="1"/>
    <col min="2" max="2" width="18.875" style="14" customWidth="1"/>
    <col min="3" max="6" width="16.75390625" style="14" customWidth="1"/>
    <col min="7" max="9" width="6.75390625" style="14" customWidth="1"/>
    <col min="10" max="11" width="6.75390625" style="13" customWidth="1"/>
    <col min="12" max="39" width="9.125" style="13" customWidth="1"/>
    <col min="40" max="16384" width="9.125" style="14" customWidth="1"/>
  </cols>
  <sheetData>
    <row r="1" spans="1:9" ht="13.5" customHeight="1">
      <c r="A1" s="80" t="str">
        <f>СпЛл!A1</f>
        <v>Кубок Республики Башкортостан 2013</v>
      </c>
      <c r="B1" s="80"/>
      <c r="C1" s="80"/>
      <c r="D1" s="80"/>
      <c r="E1" s="80"/>
      <c r="F1" s="80"/>
      <c r="G1" s="80"/>
      <c r="H1" s="80"/>
      <c r="I1" s="80"/>
    </row>
    <row r="2" spans="1:9" ht="13.5" customHeight="1">
      <c r="A2" s="81" t="str">
        <f>СпЛл!A2</f>
        <v>Любительская лига 40-го Этапа Бадретдинов 50</v>
      </c>
      <c r="B2" s="81"/>
      <c r="C2" s="81"/>
      <c r="D2" s="81"/>
      <c r="E2" s="81"/>
      <c r="F2" s="81"/>
      <c r="G2" s="81"/>
      <c r="H2" s="81"/>
      <c r="I2" s="81"/>
    </row>
    <row r="3" spans="1:9" ht="13.5" customHeight="1">
      <c r="A3" s="82">
        <f>СпЛл!A3</f>
        <v>41559</v>
      </c>
      <c r="B3" s="82"/>
      <c r="C3" s="82"/>
      <c r="D3" s="82"/>
      <c r="E3" s="82"/>
      <c r="F3" s="82"/>
      <c r="G3" s="82"/>
      <c r="H3" s="82"/>
      <c r="I3" s="82"/>
    </row>
    <row r="4" spans="1:39" ht="13.5" customHeight="1">
      <c r="A4" s="16">
        <v>3</v>
      </c>
      <c r="B4" s="17" t="str">
        <f>СпЛл!A9</f>
        <v>Сидоров Роман</v>
      </c>
      <c r="F4" s="26"/>
      <c r="G4" s="26"/>
      <c r="H4" s="26"/>
      <c r="I4" s="22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</row>
    <row r="5" spans="2:39" ht="13.5" customHeight="1">
      <c r="B5" s="19">
        <v>17</v>
      </c>
      <c r="C5" s="20" t="s">
        <v>133</v>
      </c>
      <c r="I5" s="22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</row>
    <row r="6" spans="1:39" ht="13.5" customHeight="1">
      <c r="A6" s="16">
        <v>62</v>
      </c>
      <c r="B6" s="21" t="str">
        <f>СпЛл!A68</f>
        <v>_</v>
      </c>
      <c r="C6" s="22"/>
      <c r="I6" s="22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</row>
    <row r="7" spans="3:39" ht="13.5" customHeight="1">
      <c r="C7" s="19">
        <v>41</v>
      </c>
      <c r="D7" s="20" t="s">
        <v>133</v>
      </c>
      <c r="F7" s="45" t="str">
        <f>IF(Лл1с!F67=Лл1с!G35,Лл2с!G35,IF(Лл1с!F67=Лл2с!G35,Лл1с!G35,0))</f>
        <v>Сидоров Роман</v>
      </c>
      <c r="G7" s="45"/>
      <c r="H7" s="45"/>
      <c r="I7" s="50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</row>
    <row r="8" spans="1:39" ht="13.5" customHeight="1">
      <c r="A8" s="16">
        <v>35</v>
      </c>
      <c r="B8" s="17" t="str">
        <f>СпЛл!A41</f>
        <v>Мухамадеев Вильдан</v>
      </c>
      <c r="C8" s="22"/>
      <c r="D8" s="22"/>
      <c r="F8" s="31" t="s">
        <v>182</v>
      </c>
      <c r="G8" s="26"/>
      <c r="H8" s="26"/>
      <c r="I8" s="19">
        <v>-63</v>
      </c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</row>
    <row r="9" spans="2:39" ht="13.5" customHeight="1">
      <c r="B9" s="19">
        <v>18</v>
      </c>
      <c r="C9" s="23" t="s">
        <v>160</v>
      </c>
      <c r="D9" s="22"/>
      <c r="I9" s="2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</row>
    <row r="10" spans="1:39" ht="13.5" customHeight="1">
      <c r="A10" s="16">
        <v>30</v>
      </c>
      <c r="B10" s="21" t="str">
        <f>СпЛл!A36</f>
        <v>Шакиров Богдан</v>
      </c>
      <c r="D10" s="22"/>
      <c r="I10" s="22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</row>
    <row r="11" spans="4:39" ht="13.5" customHeight="1">
      <c r="D11" s="19">
        <v>53</v>
      </c>
      <c r="E11" s="20" t="s">
        <v>133</v>
      </c>
      <c r="I11" s="22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</row>
    <row r="12" spans="1:39" ht="13.5" customHeight="1">
      <c r="A12" s="16">
        <v>19</v>
      </c>
      <c r="B12" s="17" t="str">
        <f>СпЛл!A25</f>
        <v>Худайбердин Динар</v>
      </c>
      <c r="D12" s="22"/>
      <c r="E12" s="22"/>
      <c r="I12" s="2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</row>
    <row r="13" spans="2:39" ht="13.5" customHeight="1">
      <c r="B13" s="19">
        <v>19</v>
      </c>
      <c r="C13" s="20" t="s">
        <v>149</v>
      </c>
      <c r="D13" s="22"/>
      <c r="E13" s="22"/>
      <c r="I13" s="22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</row>
    <row r="14" spans="1:39" ht="13.5" customHeight="1">
      <c r="A14" s="16">
        <v>46</v>
      </c>
      <c r="B14" s="21" t="str">
        <f>СпЛл!A52</f>
        <v>Ворошев Владимир</v>
      </c>
      <c r="C14" s="22"/>
      <c r="D14" s="22"/>
      <c r="E14" s="22"/>
      <c r="I14" s="22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</row>
    <row r="15" spans="3:39" ht="13.5" customHeight="1">
      <c r="C15" s="19">
        <v>42</v>
      </c>
      <c r="D15" s="23" t="s">
        <v>144</v>
      </c>
      <c r="E15" s="22"/>
      <c r="I15" s="22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</row>
    <row r="16" spans="1:39" ht="13.5" customHeight="1">
      <c r="A16" s="16">
        <v>51</v>
      </c>
      <c r="B16" s="17" t="str">
        <f>СпЛл!A57</f>
        <v>Лапаев Олег</v>
      </c>
      <c r="C16" s="22"/>
      <c r="E16" s="22"/>
      <c r="I16" s="2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</row>
    <row r="17" spans="2:39" ht="13.5" customHeight="1">
      <c r="B17" s="19">
        <v>20</v>
      </c>
      <c r="C17" s="23" t="s">
        <v>144</v>
      </c>
      <c r="E17" s="22"/>
      <c r="I17" s="22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</row>
    <row r="18" spans="1:39" ht="13.5" customHeight="1">
      <c r="A18" s="16">
        <v>14</v>
      </c>
      <c r="B18" s="21" t="str">
        <f>СпЛл!A20</f>
        <v>Зверс Виктория</v>
      </c>
      <c r="E18" s="22"/>
      <c r="I18" s="22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</row>
    <row r="19" spans="5:39" ht="13.5" customHeight="1">
      <c r="E19" s="19">
        <v>59</v>
      </c>
      <c r="F19" s="20" t="s">
        <v>133</v>
      </c>
      <c r="G19" s="24"/>
      <c r="H19" s="24"/>
      <c r="I19" s="22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</row>
    <row r="20" spans="1:39" ht="13.5" customHeight="1">
      <c r="A20" s="16">
        <v>11</v>
      </c>
      <c r="B20" s="17" t="str">
        <f>СпЛл!A17</f>
        <v>Мансуров Данар</v>
      </c>
      <c r="E20" s="22"/>
      <c r="F20" s="22"/>
      <c r="G20" s="24"/>
      <c r="H20" s="24"/>
      <c r="I20" s="22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</row>
    <row r="21" spans="2:39" ht="13.5" customHeight="1">
      <c r="B21" s="19">
        <v>21</v>
      </c>
      <c r="C21" s="20" t="s">
        <v>141</v>
      </c>
      <c r="E21" s="22"/>
      <c r="F21" s="22"/>
      <c r="G21" s="24"/>
      <c r="H21" s="24"/>
      <c r="I21" s="2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</row>
    <row r="22" spans="1:39" ht="13.5" customHeight="1">
      <c r="A22" s="16">
        <v>54</v>
      </c>
      <c r="B22" s="21" t="str">
        <f>СпЛл!A60</f>
        <v>Ахметшина Лилия</v>
      </c>
      <c r="C22" s="22"/>
      <c r="E22" s="22"/>
      <c r="F22" s="22"/>
      <c r="G22" s="24"/>
      <c r="H22" s="24"/>
      <c r="I22" s="22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</row>
    <row r="23" spans="3:39" ht="13.5" customHeight="1">
      <c r="C23" s="19">
        <v>43</v>
      </c>
      <c r="D23" s="20" t="s">
        <v>173</v>
      </c>
      <c r="E23" s="22"/>
      <c r="F23" s="22"/>
      <c r="G23" s="24"/>
      <c r="H23" s="24"/>
      <c r="I23" s="22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</row>
    <row r="24" spans="1:39" ht="13.5" customHeight="1">
      <c r="A24" s="16">
        <v>43</v>
      </c>
      <c r="B24" s="17" t="str">
        <f>СпЛл!A49</f>
        <v>Горбунов Денис</v>
      </c>
      <c r="C24" s="22"/>
      <c r="D24" s="22"/>
      <c r="E24" s="22"/>
      <c r="F24" s="22"/>
      <c r="G24" s="24"/>
      <c r="H24" s="24"/>
      <c r="I24" s="22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</row>
    <row r="25" spans="2:39" ht="13.5" customHeight="1">
      <c r="B25" s="19">
        <v>22</v>
      </c>
      <c r="C25" s="23" t="s">
        <v>173</v>
      </c>
      <c r="D25" s="22"/>
      <c r="E25" s="22"/>
      <c r="F25" s="22"/>
      <c r="G25" s="24"/>
      <c r="H25" s="24"/>
      <c r="I25" s="22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</row>
    <row r="26" spans="1:39" ht="13.5" customHeight="1">
      <c r="A26" s="16">
        <v>22</v>
      </c>
      <c r="B26" s="21" t="str">
        <f>СпЛл!A28</f>
        <v>Тырин Марк</v>
      </c>
      <c r="D26" s="22"/>
      <c r="E26" s="22"/>
      <c r="F26" s="22"/>
      <c r="G26" s="24"/>
      <c r="H26" s="24"/>
      <c r="I26" s="22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</row>
    <row r="27" spans="4:39" ht="13.5" customHeight="1">
      <c r="D27" s="19">
        <v>54</v>
      </c>
      <c r="E27" s="23" t="s">
        <v>136</v>
      </c>
      <c r="F27" s="22"/>
      <c r="G27" s="24"/>
      <c r="H27" s="24"/>
      <c r="I27" s="22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</row>
    <row r="28" spans="1:39" ht="13.5" customHeight="1">
      <c r="A28" s="16">
        <v>27</v>
      </c>
      <c r="B28" s="17" t="str">
        <f>СпЛл!A33</f>
        <v>Фролов Михаил</v>
      </c>
      <c r="D28" s="22"/>
      <c r="F28" s="22"/>
      <c r="G28" s="24"/>
      <c r="H28" s="24"/>
      <c r="I28" s="22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</row>
    <row r="29" spans="2:39" ht="13.5" customHeight="1">
      <c r="B29" s="19">
        <v>23</v>
      </c>
      <c r="C29" s="20" t="s">
        <v>168</v>
      </c>
      <c r="D29" s="22"/>
      <c r="F29" s="22"/>
      <c r="G29" s="24"/>
      <c r="H29" s="24"/>
      <c r="I29" s="22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</row>
    <row r="30" spans="1:39" ht="13.5" customHeight="1">
      <c r="A30" s="16">
        <v>38</v>
      </c>
      <c r="B30" s="21" t="str">
        <f>СпЛл!A44</f>
        <v>Чопанашвили Георгий</v>
      </c>
      <c r="C30" s="22"/>
      <c r="D30" s="22"/>
      <c r="F30" s="22"/>
      <c r="G30" s="24"/>
      <c r="H30" s="24"/>
      <c r="I30" s="22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</row>
    <row r="31" spans="3:39" ht="13.5" customHeight="1">
      <c r="C31" s="19">
        <v>44</v>
      </c>
      <c r="D31" s="23" t="s">
        <v>136</v>
      </c>
      <c r="F31" s="22"/>
      <c r="G31" s="24"/>
      <c r="H31" s="24"/>
      <c r="I31" s="22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</row>
    <row r="32" spans="1:39" ht="13.5" customHeight="1">
      <c r="A32" s="16">
        <v>59</v>
      </c>
      <c r="B32" s="17" t="str">
        <f>СпЛл!A65</f>
        <v>Азизкулов Сино</v>
      </c>
      <c r="C32" s="22"/>
      <c r="F32" s="22"/>
      <c r="G32" s="24"/>
      <c r="H32" s="24"/>
      <c r="I32" s="22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</row>
    <row r="33" spans="2:39" ht="13.5" customHeight="1">
      <c r="B33" s="19">
        <v>24</v>
      </c>
      <c r="C33" s="23" t="s">
        <v>136</v>
      </c>
      <c r="F33" s="22"/>
      <c r="G33" s="24"/>
      <c r="H33" s="24"/>
      <c r="I33" s="22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</row>
    <row r="34" spans="1:39" ht="13.5" customHeight="1">
      <c r="A34" s="16">
        <v>6</v>
      </c>
      <c r="B34" s="21" t="str">
        <f>СпЛл!A12</f>
        <v>Байрамалов Константин</v>
      </c>
      <c r="F34" s="22"/>
      <c r="G34" s="34"/>
      <c r="H34" s="24"/>
      <c r="I34" s="22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</row>
    <row r="35" spans="6:39" ht="13.5" customHeight="1">
      <c r="F35" s="19">
        <v>62</v>
      </c>
      <c r="G35" s="25" t="s">
        <v>133</v>
      </c>
      <c r="H35" s="20"/>
      <c r="I35" s="2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</row>
    <row r="36" spans="1:39" ht="13.5" customHeight="1">
      <c r="A36" s="16">
        <v>7</v>
      </c>
      <c r="B36" s="17" t="str">
        <f>СпЛл!A13</f>
        <v>Рогачев Дмитрий</v>
      </c>
      <c r="F36" s="22"/>
      <c r="G36" s="24"/>
      <c r="H36" s="24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</row>
    <row r="37" spans="2:39" ht="13.5" customHeight="1">
      <c r="B37" s="19">
        <v>25</v>
      </c>
      <c r="C37" s="20" t="s">
        <v>137</v>
      </c>
      <c r="F37" s="22"/>
      <c r="G37" s="24"/>
      <c r="H37" s="24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</row>
    <row r="38" spans="1:39" ht="13.5" customHeight="1">
      <c r="A38" s="16">
        <v>58</v>
      </c>
      <c r="B38" s="21" t="str">
        <f>СпЛл!A64</f>
        <v>Азизкулова Мижгона</v>
      </c>
      <c r="C38" s="22"/>
      <c r="F38" s="22"/>
      <c r="G38" s="24"/>
      <c r="H38" s="24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</row>
    <row r="39" spans="3:39" ht="13.5" customHeight="1">
      <c r="C39" s="19">
        <v>45</v>
      </c>
      <c r="D39" s="20" t="s">
        <v>137</v>
      </c>
      <c r="F39" s="22"/>
      <c r="G39" s="24"/>
      <c r="H39" s="24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</row>
    <row r="40" spans="1:39" ht="13.5" customHeight="1">
      <c r="A40" s="16">
        <v>39</v>
      </c>
      <c r="B40" s="17" t="str">
        <f>СпЛл!A45</f>
        <v>Искаков Салават</v>
      </c>
      <c r="C40" s="22"/>
      <c r="D40" s="22"/>
      <c r="F40" s="22"/>
      <c r="G40" s="24"/>
      <c r="H40" s="24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</row>
    <row r="41" spans="2:39" ht="13.5" customHeight="1">
      <c r="B41" s="19">
        <v>26</v>
      </c>
      <c r="C41" s="23" t="s">
        <v>156</v>
      </c>
      <c r="D41" s="22"/>
      <c r="F41" s="22"/>
      <c r="G41" s="24"/>
      <c r="H41" s="24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</row>
    <row r="42" spans="1:39" ht="13.5" customHeight="1">
      <c r="A42" s="16">
        <v>26</v>
      </c>
      <c r="B42" s="21" t="str">
        <f>СпЛл!A32</f>
        <v>Зайнутдинов Наиль</v>
      </c>
      <c r="D42" s="22"/>
      <c r="F42" s="22"/>
      <c r="G42" s="24"/>
      <c r="H42" s="24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</row>
    <row r="43" spans="4:39" ht="13.5" customHeight="1">
      <c r="D43" s="19">
        <v>55</v>
      </c>
      <c r="E43" s="20" t="s">
        <v>140</v>
      </c>
      <c r="F43" s="22"/>
      <c r="G43" s="24"/>
      <c r="H43" s="24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</row>
    <row r="44" spans="1:39" ht="13.5" customHeight="1">
      <c r="A44" s="16">
        <v>23</v>
      </c>
      <c r="B44" s="17" t="str">
        <f>СпЛл!A29</f>
        <v>Ишкарин Ильвир</v>
      </c>
      <c r="D44" s="22"/>
      <c r="E44" s="22"/>
      <c r="F44" s="22"/>
      <c r="G44" s="24"/>
      <c r="H44" s="24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</row>
    <row r="45" spans="2:39" ht="13.5" customHeight="1">
      <c r="B45" s="19">
        <v>27</v>
      </c>
      <c r="C45" s="20" t="s">
        <v>153</v>
      </c>
      <c r="D45" s="22"/>
      <c r="E45" s="22"/>
      <c r="F45" s="22"/>
      <c r="G45" s="24"/>
      <c r="H45" s="24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</row>
    <row r="46" spans="1:39" ht="13.5" customHeight="1">
      <c r="A46" s="16">
        <v>42</v>
      </c>
      <c r="B46" s="21" t="str">
        <f>СпЛл!A48</f>
        <v>Граф Анатолий</v>
      </c>
      <c r="C46" s="22"/>
      <c r="D46" s="22"/>
      <c r="E46" s="22"/>
      <c r="F46" s="22"/>
      <c r="G46" s="24"/>
      <c r="H46" s="24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</row>
    <row r="47" spans="3:39" ht="13.5" customHeight="1">
      <c r="C47" s="19">
        <v>46</v>
      </c>
      <c r="D47" s="23" t="s">
        <v>140</v>
      </c>
      <c r="E47" s="22"/>
      <c r="F47" s="22"/>
      <c r="G47" s="24"/>
      <c r="H47" s="24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</row>
    <row r="48" spans="1:39" ht="13.5" customHeight="1">
      <c r="A48" s="16">
        <v>55</v>
      </c>
      <c r="B48" s="17" t="str">
        <f>СпЛл!A61</f>
        <v>Ахметшина Алия</v>
      </c>
      <c r="C48" s="22"/>
      <c r="E48" s="22"/>
      <c r="F48" s="22"/>
      <c r="G48" s="24"/>
      <c r="H48" s="24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</row>
    <row r="49" spans="2:39" ht="13.5" customHeight="1">
      <c r="B49" s="19">
        <v>28</v>
      </c>
      <c r="C49" s="23" t="s">
        <v>140</v>
      </c>
      <c r="E49" s="22"/>
      <c r="F49" s="22"/>
      <c r="G49" s="24"/>
      <c r="H49" s="24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</row>
    <row r="50" spans="1:39" ht="13.5" customHeight="1">
      <c r="A50" s="16">
        <v>10</v>
      </c>
      <c r="B50" s="21" t="str">
        <f>СпЛл!A16</f>
        <v>Морозов Роман</v>
      </c>
      <c r="E50" s="22"/>
      <c r="F50" s="22"/>
      <c r="G50" s="24"/>
      <c r="H50" s="24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</row>
    <row r="51" spans="5:39" ht="13.5" customHeight="1">
      <c r="E51" s="19">
        <v>60</v>
      </c>
      <c r="F51" s="23" t="s">
        <v>140</v>
      </c>
      <c r="G51" s="24"/>
      <c r="H51" s="24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</row>
    <row r="52" spans="1:39" ht="13.5" customHeight="1">
      <c r="A52" s="16">
        <v>15</v>
      </c>
      <c r="B52" s="17" t="str">
        <f>СпЛл!A21</f>
        <v>Торгашов Никита</v>
      </c>
      <c r="E52" s="22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</row>
    <row r="53" spans="2:39" ht="13.5" customHeight="1">
      <c r="B53" s="19">
        <v>29</v>
      </c>
      <c r="C53" s="20" t="s">
        <v>178</v>
      </c>
      <c r="E53" s="22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</row>
    <row r="54" spans="1:39" ht="13.5" customHeight="1">
      <c r="A54" s="16">
        <v>50</v>
      </c>
      <c r="B54" s="21" t="str">
        <f>СпЛл!A56</f>
        <v>Сидоров Дмитрий</v>
      </c>
      <c r="C54" s="22"/>
      <c r="E54" s="22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</row>
    <row r="55" spans="3:39" ht="13.5" customHeight="1">
      <c r="C55" s="19">
        <v>47</v>
      </c>
      <c r="D55" s="20" t="s">
        <v>148</v>
      </c>
      <c r="E55" s="22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</row>
    <row r="56" spans="1:39" ht="13.5" customHeight="1">
      <c r="A56" s="16">
        <v>47</v>
      </c>
      <c r="B56" s="17" t="str">
        <f>СпЛл!A53</f>
        <v>Вельдяскин Никита</v>
      </c>
      <c r="C56" s="22"/>
      <c r="D56" s="22"/>
      <c r="E56" s="22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</row>
    <row r="57" spans="2:39" ht="13.5" customHeight="1">
      <c r="B57" s="19">
        <v>30</v>
      </c>
      <c r="C57" s="23" t="s">
        <v>148</v>
      </c>
      <c r="D57" s="22"/>
      <c r="E57" s="22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</row>
    <row r="58" spans="1:39" ht="13.5" customHeight="1">
      <c r="A58" s="16">
        <v>18</v>
      </c>
      <c r="B58" s="21" t="str">
        <f>СпЛл!A24</f>
        <v>Балхияров Алмаз</v>
      </c>
      <c r="D58" s="22"/>
      <c r="E58" s="22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</row>
    <row r="59" spans="4:39" ht="13.5" customHeight="1">
      <c r="D59" s="19">
        <v>56</v>
      </c>
      <c r="E59" s="23" t="s">
        <v>148</v>
      </c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</row>
    <row r="60" spans="1:39" ht="13.5" customHeight="1">
      <c r="A60" s="16">
        <v>31</v>
      </c>
      <c r="B60" s="17" t="str">
        <f>СпЛл!A37</f>
        <v>Гилязова Альбина</v>
      </c>
      <c r="D60" s="22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</row>
    <row r="61" spans="2:39" ht="13.5" customHeight="1">
      <c r="B61" s="19">
        <v>31</v>
      </c>
      <c r="C61" s="20" t="s">
        <v>161</v>
      </c>
      <c r="D61" s="22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</row>
    <row r="62" spans="1:39" ht="13.5" customHeight="1">
      <c r="A62" s="16">
        <v>34</v>
      </c>
      <c r="B62" s="21" t="str">
        <f>СпЛл!A40</f>
        <v>Карпова Ирина</v>
      </c>
      <c r="C62" s="22"/>
      <c r="D62" s="22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</row>
    <row r="63" spans="3:39" ht="13.5" customHeight="1">
      <c r="C63" s="19">
        <v>48</v>
      </c>
      <c r="D63" s="23" t="s">
        <v>132</v>
      </c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</row>
    <row r="64" spans="1:39" ht="13.5" customHeight="1">
      <c r="A64" s="16">
        <v>63</v>
      </c>
      <c r="B64" s="17" t="str">
        <f>СпЛл!A69</f>
        <v>_</v>
      </c>
      <c r="C64" s="22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</row>
    <row r="65" spans="2:39" ht="13.5" customHeight="1">
      <c r="B65" s="19">
        <v>32</v>
      </c>
      <c r="C65" s="23" t="s">
        <v>132</v>
      </c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</row>
    <row r="66" spans="1:39" ht="13.5" customHeight="1">
      <c r="A66" s="16">
        <v>2</v>
      </c>
      <c r="B66" s="21" t="str">
        <f>СпЛл!A8</f>
        <v>Беляков Максим</v>
      </c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</row>
    <row r="67" spans="6:39" ht="6.75" customHeight="1">
      <c r="F67" s="13"/>
      <c r="G67" s="13"/>
      <c r="H67" s="1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</row>
    <row r="68" spans="1:39" ht="6.7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</row>
    <row r="69" spans="1:39" ht="6.7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</row>
    <row r="70" spans="1:39" ht="6.7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</row>
    <row r="71" spans="1:39" ht="6.7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</row>
    <row r="72" spans="1:39" ht="6.7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</row>
    <row r="73" spans="1:39" ht="6.7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</row>
    <row r="74" spans="1:39" ht="6.7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</row>
    <row r="75" spans="1:39" ht="6.7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</row>
    <row r="76" spans="1:39" ht="6.7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</row>
    <row r="77" spans="1:39" ht="6.7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</row>
    <row r="78" spans="1:39" ht="6.7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</row>
    <row r="79" spans="1:39" ht="6.7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</row>
    <row r="80" spans="1:39" ht="6.7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J5" sqref="J5"/>
    </sheetView>
  </sheetViews>
  <sheetFormatPr defaultColWidth="9.00390625" defaultRowHeight="6" customHeight="1"/>
  <cols>
    <col min="1" max="1" width="5.00390625" style="43" customWidth="1"/>
    <col min="2" max="2" width="15.75390625" style="43" customWidth="1"/>
    <col min="3" max="9" width="10.75390625" style="43" customWidth="1"/>
    <col min="10" max="10" width="16.25390625" style="43" customWidth="1"/>
    <col min="11" max="21" width="9.125" style="42" customWidth="1"/>
    <col min="22" max="16384" width="9.125" style="43" customWidth="1"/>
  </cols>
  <sheetData>
    <row r="1" spans="1:10" ht="9.75" customHeight="1">
      <c r="A1" s="81" t="str">
        <f>СпЛл!A1</f>
        <v>Кубок Республики Башкортостан 2013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9.75" customHeight="1">
      <c r="A2" s="81" t="str">
        <f>СпЛл!A2</f>
        <v>Любительская лига 40-го Этапа Бадретдинов 50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9.75" customHeight="1">
      <c r="A3" s="82">
        <f>СпЛл!A3</f>
        <v>41559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6" customHeight="1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21" ht="9.75" customHeight="1">
      <c r="A5" s="44">
        <v>-1</v>
      </c>
      <c r="B5" s="45" t="str">
        <f>IF(Лл1с!C5=Лл1с!B4,Лл1с!B6,IF(Лл1с!C5=Лл1с!B6,Лл1с!B4,0))</f>
        <v>_</v>
      </c>
      <c r="C5" s="46"/>
      <c r="D5" s="44">
        <v>-49</v>
      </c>
      <c r="E5" s="45" t="str">
        <f>IF(Лл1с!E11=Лл1с!D7,Лл1с!D15,IF(Лл1с!E11=Лл1с!D15,Лл1с!D7,0))</f>
        <v>Гилемханова Дина</v>
      </c>
      <c r="F5" s="46"/>
      <c r="G5" s="46"/>
      <c r="H5" s="46"/>
      <c r="I5" s="46"/>
      <c r="J5" s="46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4"/>
      <c r="B6" s="19">
        <v>64</v>
      </c>
      <c r="C6" s="53" t="s">
        <v>163</v>
      </c>
      <c r="D6" s="46"/>
      <c r="E6" s="48"/>
      <c r="F6" s="46"/>
      <c r="G6" s="46"/>
      <c r="H6" s="46"/>
      <c r="I6" s="49"/>
      <c r="J6" s="46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4">
        <v>-2</v>
      </c>
      <c r="B7" s="50" t="str">
        <f>IF(Лл1с!C9=Лл1с!B8,Лл1с!B10,IF(Лл1с!C9=Лл1с!B10,Лл1с!B8,0))</f>
        <v>Пехенько Кирилл</v>
      </c>
      <c r="C7" s="19">
        <v>80</v>
      </c>
      <c r="D7" s="53" t="s">
        <v>161</v>
      </c>
      <c r="E7" s="19">
        <v>104</v>
      </c>
      <c r="F7" s="53" t="s">
        <v>161</v>
      </c>
      <c r="G7" s="46"/>
      <c r="H7" s="44">
        <v>-61</v>
      </c>
      <c r="I7" s="45" t="str">
        <f>IF(Лл1с!G35=Лл1с!F19,Лл1с!F51,IF(Лл1с!G35=Лл1с!F51,Лл1с!F19,0))</f>
        <v>Кабиров Ильназ</v>
      </c>
      <c r="J7" s="46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4"/>
      <c r="B8" s="44">
        <v>-48</v>
      </c>
      <c r="C8" s="50" t="str">
        <f>IF(Лл2с!D63=Лл2с!C61,Лл2с!C65,IF(Лл2с!D63=Лл2с!C65,Лл2с!C61,0))</f>
        <v>Гилязова Альбина</v>
      </c>
      <c r="D8" s="48"/>
      <c r="E8" s="48"/>
      <c r="F8" s="48"/>
      <c r="G8" s="46"/>
      <c r="H8" s="46"/>
      <c r="I8" s="48"/>
      <c r="J8" s="46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4">
        <v>-3</v>
      </c>
      <c r="B9" s="45" t="str">
        <f>IF(Лл1с!C13=Лл1с!B12,Лл1с!B14,IF(Лл1с!C13=Лл1с!B14,Лл1с!B12,0))</f>
        <v>Галяутдинов Тимур</v>
      </c>
      <c r="C9" s="46"/>
      <c r="D9" s="19">
        <v>96</v>
      </c>
      <c r="E9" s="54" t="s">
        <v>161</v>
      </c>
      <c r="F9" s="48"/>
      <c r="G9" s="46"/>
      <c r="H9" s="46"/>
      <c r="I9" s="55"/>
      <c r="J9" s="46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4"/>
      <c r="B10" s="19">
        <v>65</v>
      </c>
      <c r="C10" s="53" t="s">
        <v>177</v>
      </c>
      <c r="D10" s="48"/>
      <c r="E10" s="49"/>
      <c r="F10" s="48"/>
      <c r="G10" s="46"/>
      <c r="H10" s="46"/>
      <c r="I10" s="48"/>
      <c r="J10" s="46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4">
        <v>-4</v>
      </c>
      <c r="B11" s="50" t="str">
        <f>IF(Лл1с!C17=Лл1с!B16,Лл1с!B18,IF(Лл1с!C17=Лл1с!B18,Лл1с!B16,0))</f>
        <v>Кузнецов Олег</v>
      </c>
      <c r="C11" s="19">
        <v>81</v>
      </c>
      <c r="D11" s="54" t="s">
        <v>178</v>
      </c>
      <c r="E11" s="49"/>
      <c r="F11" s="19">
        <v>112</v>
      </c>
      <c r="G11" s="53" t="s">
        <v>161</v>
      </c>
      <c r="H11" s="49"/>
      <c r="I11" s="48"/>
      <c r="J11" s="46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4"/>
      <c r="B12" s="44">
        <v>-47</v>
      </c>
      <c r="C12" s="50" t="str">
        <f>IF(Лл2с!D55=Лл2с!C53,Лл2с!C57,IF(Лл2с!D55=Лл2с!C57,Лл2с!C53,0))</f>
        <v>Сидоров Дмитрий</v>
      </c>
      <c r="D12" s="46"/>
      <c r="E12" s="49"/>
      <c r="F12" s="48"/>
      <c r="G12" s="48"/>
      <c r="H12" s="49"/>
      <c r="I12" s="48"/>
      <c r="J12" s="46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4">
        <v>-5</v>
      </c>
      <c r="B13" s="45" t="str">
        <f>IF(Лл1с!C21=Лл1с!B20,Лл1с!B22,IF(Лл1с!C21=Лл1с!B22,Лл1с!B20,0))</f>
        <v>Биктимирова Лиана</v>
      </c>
      <c r="C13" s="46"/>
      <c r="D13" s="44">
        <v>-50</v>
      </c>
      <c r="E13" s="45" t="str">
        <f>IF(Лл1с!E27=Лл1с!D23,Лл1с!D31,IF(Лл1с!E27=Лл1с!D31,Лл1с!D23,0))</f>
        <v>Хуснутдинов Радмир</v>
      </c>
      <c r="F13" s="48"/>
      <c r="G13" s="48"/>
      <c r="H13" s="49"/>
      <c r="I13" s="48"/>
      <c r="J13" s="46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4"/>
      <c r="B14" s="19">
        <v>66</v>
      </c>
      <c r="C14" s="53" t="s">
        <v>154</v>
      </c>
      <c r="D14" s="46"/>
      <c r="E14" s="48"/>
      <c r="F14" s="48"/>
      <c r="G14" s="48"/>
      <c r="H14" s="49"/>
      <c r="I14" s="48"/>
      <c r="J14" s="46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4">
        <v>-6</v>
      </c>
      <c r="B15" s="50" t="str">
        <f>IF(Лл1с!C25=Лл1с!B24,Лл1с!B26,IF(Лл1с!C25=Лл1с!B26,Лл1с!B24,0))</f>
        <v>Шакирова Арина</v>
      </c>
      <c r="C15" s="19">
        <v>82</v>
      </c>
      <c r="D15" s="53" t="s">
        <v>154</v>
      </c>
      <c r="E15" s="19">
        <v>105</v>
      </c>
      <c r="F15" s="54" t="s">
        <v>139</v>
      </c>
      <c r="G15" s="19">
        <v>116</v>
      </c>
      <c r="H15" s="53" t="s">
        <v>148</v>
      </c>
      <c r="I15" s="19">
        <v>122</v>
      </c>
      <c r="J15" s="53" t="s">
        <v>180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4"/>
      <c r="B16" s="44">
        <v>-46</v>
      </c>
      <c r="C16" s="50" t="str">
        <f>IF(Лл2с!D47=Лл2с!C45,Лл2с!C49,IF(Лл2с!D47=Лл2с!C49,Лл2с!C45,0))</f>
        <v>Ишкарин Ильвир</v>
      </c>
      <c r="D16" s="48"/>
      <c r="E16" s="48"/>
      <c r="F16" s="46"/>
      <c r="G16" s="48"/>
      <c r="H16" s="48"/>
      <c r="I16" s="48"/>
      <c r="J16" s="48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4">
        <v>-7</v>
      </c>
      <c r="B17" s="45" t="str">
        <f>IF(Лл1с!C29=Лл1с!B28,Лл1с!B30,IF(Лл1с!C29=Лл1с!B30,Лл1с!B28,0))</f>
        <v>Мазитов Динар</v>
      </c>
      <c r="C17" s="46"/>
      <c r="D17" s="19">
        <v>97</v>
      </c>
      <c r="E17" s="54" t="s">
        <v>156</v>
      </c>
      <c r="F17" s="46"/>
      <c r="G17" s="48"/>
      <c r="H17" s="48"/>
      <c r="I17" s="48"/>
      <c r="J17" s="48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4"/>
      <c r="B18" s="19">
        <v>67</v>
      </c>
      <c r="C18" s="53" t="s">
        <v>170</v>
      </c>
      <c r="D18" s="48"/>
      <c r="E18" s="49"/>
      <c r="F18" s="46"/>
      <c r="G18" s="48"/>
      <c r="H18" s="48"/>
      <c r="I18" s="48"/>
      <c r="J18" s="48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4">
        <v>-8</v>
      </c>
      <c r="B19" s="50" t="str">
        <f>IF(Лл1с!C33=Лл1с!B32,Лл1с!B34,IF(Лл1с!C33=Лл1с!B34,Лл1с!B32,0))</f>
        <v>Ахметшина Зилия</v>
      </c>
      <c r="C19" s="19">
        <v>83</v>
      </c>
      <c r="D19" s="54" t="s">
        <v>156</v>
      </c>
      <c r="E19" s="49"/>
      <c r="F19" s="44">
        <v>-60</v>
      </c>
      <c r="G19" s="50" t="str">
        <f>IF(Лл2с!F51=Лл2с!E43,Лл2с!E59,IF(Лл2с!F51=Лл2с!E59,Лл2с!E43,0))</f>
        <v>Балхияров Алмаз</v>
      </c>
      <c r="H19" s="48"/>
      <c r="I19" s="48"/>
      <c r="J19" s="48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4"/>
      <c r="B20" s="61">
        <v>-45</v>
      </c>
      <c r="C20" s="50" t="str">
        <f>IF(Лл2с!D39=Лл2с!C37,Лл2с!C41,IF(Лл2с!D39=Лл2с!C41,Лл2с!C37,0))</f>
        <v>Зайнутдинов Наиль</v>
      </c>
      <c r="D20" s="46"/>
      <c r="E20" s="49"/>
      <c r="F20" s="46"/>
      <c r="G20" s="49"/>
      <c r="H20" s="48"/>
      <c r="I20" s="48"/>
      <c r="J20" s="48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4">
        <v>-9</v>
      </c>
      <c r="B21" s="45" t="str">
        <f>IF(Лл1с!C37=Лл1с!B36,Лл1с!B38,IF(Лл1с!C37=Лл1с!B38,Лл1с!B36,0))</f>
        <v>Рахматуллина Алия</v>
      </c>
      <c r="C21" s="46"/>
      <c r="D21" s="44">
        <v>-51</v>
      </c>
      <c r="E21" s="45" t="str">
        <f>IF(Лл1с!E43=Лл1с!D39,Лл1с!D47,IF(Лл1с!E43=Лл1с!D47,Лл1с!D39,0))</f>
        <v>Гайсин Айрат</v>
      </c>
      <c r="F21" s="46"/>
      <c r="G21" s="49"/>
      <c r="H21" s="48"/>
      <c r="I21" s="48"/>
      <c r="J21" s="48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4"/>
      <c r="B22" s="19">
        <v>68</v>
      </c>
      <c r="C22" s="53" t="s">
        <v>158</v>
      </c>
      <c r="D22" s="46"/>
      <c r="E22" s="48"/>
      <c r="F22" s="46"/>
      <c r="G22" s="49"/>
      <c r="H22" s="48"/>
      <c r="I22" s="48"/>
      <c r="J22" s="48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4">
        <v>-10</v>
      </c>
      <c r="B23" s="50" t="str">
        <f>IF(Лл1с!C41=Лл1с!B40,Лл1с!B42,IF(Лл1с!C41=Лл1с!B42,Лл1с!B40,0))</f>
        <v>Рафиков Руслан</v>
      </c>
      <c r="C23" s="19">
        <v>84</v>
      </c>
      <c r="D23" s="53" t="s">
        <v>158</v>
      </c>
      <c r="E23" s="19">
        <v>106</v>
      </c>
      <c r="F23" s="53" t="s">
        <v>135</v>
      </c>
      <c r="G23" s="49"/>
      <c r="H23" s="19">
        <v>120</v>
      </c>
      <c r="I23" s="54" t="s">
        <v>136</v>
      </c>
      <c r="J23" s="48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4"/>
      <c r="B24" s="44">
        <v>-44</v>
      </c>
      <c r="C24" s="50" t="str">
        <f>IF(Лл2с!D31=Лл2с!C29,Лл2с!C33,IF(Лл2с!D31=Лл2с!C33,Лл2с!C29,0))</f>
        <v>Чопанашвили Георгий</v>
      </c>
      <c r="D24" s="48"/>
      <c r="E24" s="48"/>
      <c r="F24" s="48"/>
      <c r="G24" s="49"/>
      <c r="H24" s="48"/>
      <c r="I24" s="46"/>
      <c r="J24" s="48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4">
        <v>-11</v>
      </c>
      <c r="B25" s="45" t="str">
        <f>IF(Лл1с!C45=Лл1с!B44,Лл1с!B46,IF(Лл1с!C45=Лл1с!B46,Лл1с!B44,0))</f>
        <v>Бартенев Данил</v>
      </c>
      <c r="C25" s="46"/>
      <c r="D25" s="19">
        <v>98</v>
      </c>
      <c r="E25" s="54" t="s">
        <v>141</v>
      </c>
      <c r="F25" s="48"/>
      <c r="G25" s="49"/>
      <c r="H25" s="48"/>
      <c r="I25" s="46"/>
      <c r="J25" s="48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4"/>
      <c r="B26" s="19">
        <v>69</v>
      </c>
      <c r="C26" s="53" t="s">
        <v>142</v>
      </c>
      <c r="D26" s="48"/>
      <c r="E26" s="49"/>
      <c r="F26" s="48"/>
      <c r="G26" s="49"/>
      <c r="H26" s="48"/>
      <c r="I26" s="46"/>
      <c r="J26" s="48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4">
        <v>-12</v>
      </c>
      <c r="B27" s="50" t="str">
        <f>IF(Лл1с!C49=Лл1с!B48,Лл1с!B50,IF(Лл1с!C49=Лл1с!B50,Лл1с!B48,0))</f>
        <v>Вильданов Марат</v>
      </c>
      <c r="C27" s="19">
        <v>85</v>
      </c>
      <c r="D27" s="54" t="s">
        <v>141</v>
      </c>
      <c r="E27" s="49"/>
      <c r="F27" s="19">
        <v>113</v>
      </c>
      <c r="G27" s="53" t="s">
        <v>135</v>
      </c>
      <c r="H27" s="48"/>
      <c r="I27" s="46"/>
      <c r="J27" s="48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4"/>
      <c r="B28" s="44">
        <v>-43</v>
      </c>
      <c r="C28" s="50" t="str">
        <f>IF(Лл2с!D23=Лл2с!C21,Лл2с!C25,IF(Лл2с!D23=Лл2с!C25,Лл2с!C21,0))</f>
        <v>Мансуров Данар</v>
      </c>
      <c r="D28" s="46"/>
      <c r="E28" s="49"/>
      <c r="F28" s="48"/>
      <c r="G28" s="48"/>
      <c r="H28" s="48"/>
      <c r="I28" s="46"/>
      <c r="J28" s="48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4">
        <v>-13</v>
      </c>
      <c r="B29" s="45" t="str">
        <f>IF(Лл1с!C53=Лл1с!B52,Лл1с!B54,IF(Лл1с!C53=Лл1с!B54,Лл1с!B52,0))</f>
        <v>Хусаинов Юлдаш</v>
      </c>
      <c r="C29" s="46"/>
      <c r="D29" s="44">
        <v>-52</v>
      </c>
      <c r="E29" s="45" t="str">
        <f>IF(Лл1с!E59=Лл1с!D55,Лл1с!D63,IF(Лл1с!E59=Лл1с!D63,Лл1с!D55,0))</f>
        <v>Таначев Николай</v>
      </c>
      <c r="F29" s="48"/>
      <c r="G29" s="48"/>
      <c r="H29" s="48"/>
      <c r="I29" s="46"/>
      <c r="J29" s="48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4"/>
      <c r="B30" s="19">
        <v>70</v>
      </c>
      <c r="C30" s="53" t="s">
        <v>17</v>
      </c>
      <c r="D30" s="46"/>
      <c r="E30" s="48"/>
      <c r="F30" s="48"/>
      <c r="G30" s="48"/>
      <c r="H30" s="48"/>
      <c r="I30" s="46"/>
      <c r="J30" s="29" t="s">
        <v>180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4">
        <v>-14</v>
      </c>
      <c r="B31" s="50" t="str">
        <f>IF(Лл1с!C57=Лл1с!B56,Лл1с!B58,IF(Лл1с!C57=Лл1с!B58,Лл1с!B56,0))</f>
        <v>Макаров Егор</v>
      </c>
      <c r="C31" s="19">
        <v>86</v>
      </c>
      <c r="D31" s="53" t="s">
        <v>149</v>
      </c>
      <c r="E31" s="19">
        <v>107</v>
      </c>
      <c r="F31" s="54" t="s">
        <v>160</v>
      </c>
      <c r="G31" s="19">
        <v>117</v>
      </c>
      <c r="H31" s="54" t="s">
        <v>136</v>
      </c>
      <c r="I31" s="46"/>
      <c r="J31" s="67" t="s">
        <v>183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4"/>
      <c r="B32" s="44">
        <v>-42</v>
      </c>
      <c r="C32" s="50" t="str">
        <f>IF(Лл2с!D15=Лл2с!C13,Лл2с!C17,IF(Лл2с!D15=Лл2с!C17,Лл2с!C13,0))</f>
        <v>Худайбердин Динар</v>
      </c>
      <c r="D32" s="48"/>
      <c r="E32" s="48"/>
      <c r="F32" s="46"/>
      <c r="G32" s="48"/>
      <c r="H32" s="46"/>
      <c r="I32" s="46"/>
      <c r="J32" s="48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4">
        <v>-15</v>
      </c>
      <c r="B33" s="45" t="str">
        <f>IF(Лл1с!C61=Лл1с!B60,Лл1с!B62,IF(Лл1с!C61=Лл1с!B62,Лл1с!B60,0))</f>
        <v>Рахматуллин Артур</v>
      </c>
      <c r="C33" s="46"/>
      <c r="D33" s="19">
        <v>99</v>
      </c>
      <c r="E33" s="54" t="s">
        <v>160</v>
      </c>
      <c r="F33" s="46"/>
      <c r="G33" s="48"/>
      <c r="H33" s="46"/>
      <c r="I33" s="46"/>
      <c r="J33" s="19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4"/>
      <c r="B34" s="19">
        <v>71</v>
      </c>
      <c r="C34" s="53" t="s">
        <v>159</v>
      </c>
      <c r="D34" s="48"/>
      <c r="E34" s="46"/>
      <c r="F34" s="46"/>
      <c r="G34" s="48"/>
      <c r="H34" s="46"/>
      <c r="I34" s="46"/>
      <c r="J34" s="48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4">
        <v>-16</v>
      </c>
      <c r="B35" s="50" t="str">
        <f>IF(Лл1с!C65=Лл1с!B64,Лл1с!B66,IF(Лл1с!C65=Лл1с!B66,Лл1с!B64,0))</f>
        <v>_</v>
      </c>
      <c r="C35" s="19">
        <v>87</v>
      </c>
      <c r="D35" s="54" t="s">
        <v>160</v>
      </c>
      <c r="E35" s="46"/>
      <c r="F35" s="44">
        <v>-59</v>
      </c>
      <c r="G35" s="50" t="str">
        <f>IF(Лл2с!F19=Лл2с!E11,Лл2с!E27,IF(Лл2с!F19=Лл2с!E27,Лл2с!E11,0))</f>
        <v>Байрамалов Константин</v>
      </c>
      <c r="H35" s="46"/>
      <c r="I35" s="65"/>
      <c r="J35" s="85" t="str">
        <f>IF(J30=J15,J47,IF(J30=J47,J15,0))</f>
        <v>Морозов Роман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4"/>
      <c r="B36" s="44">
        <v>-41</v>
      </c>
      <c r="C36" s="50" t="str">
        <f>IF(Лл2с!D7=Лл2с!C5,Лл2с!C9,IF(Лл2с!D7=Лл2с!C9,Лл2с!C5,0))</f>
        <v>Шакиров Богдан</v>
      </c>
      <c r="D36" s="46"/>
      <c r="E36" s="46"/>
      <c r="F36" s="46"/>
      <c r="G36" s="46"/>
      <c r="H36" s="46"/>
      <c r="I36" s="65"/>
      <c r="J36" s="67" t="s">
        <v>184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4">
        <v>-17</v>
      </c>
      <c r="B37" s="45" t="str">
        <f>IF(Лл2с!C5=Лл2с!B4,Лл2с!B6,IF(Лл2с!C5=Лл2с!B6,Лл2с!B4,0))</f>
        <v>_</v>
      </c>
      <c r="C37" s="46"/>
      <c r="D37" s="44">
        <v>-53</v>
      </c>
      <c r="E37" s="45" t="str">
        <f>IF(Лл2с!E11=Лл2с!D7,Лл2с!D15,IF(Лл2с!E11=Лл2с!D15,Лл2с!D7,0))</f>
        <v>Зверс Виктория</v>
      </c>
      <c r="F37" s="46"/>
      <c r="G37" s="46"/>
      <c r="H37" s="46"/>
      <c r="I37" s="46"/>
      <c r="J37" s="48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4"/>
      <c r="B38" s="19">
        <v>72</v>
      </c>
      <c r="C38" s="53" t="s">
        <v>165</v>
      </c>
      <c r="D38" s="46"/>
      <c r="E38" s="48"/>
      <c r="F38" s="46"/>
      <c r="G38" s="46"/>
      <c r="H38" s="46"/>
      <c r="I38" s="49"/>
      <c r="J38" s="48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4">
        <v>-18</v>
      </c>
      <c r="B39" s="50" t="str">
        <f>IF(Лл2с!C9=Лл2с!B8,Лл2с!B10,IF(Лл2с!C9=Лл2с!B10,Лл2с!B8,0))</f>
        <v>Мухамадеев Вильдан</v>
      </c>
      <c r="C39" s="19">
        <v>88</v>
      </c>
      <c r="D39" s="53" t="s">
        <v>165</v>
      </c>
      <c r="E39" s="19">
        <v>108</v>
      </c>
      <c r="F39" s="53" t="s">
        <v>150</v>
      </c>
      <c r="G39" s="46"/>
      <c r="H39" s="44">
        <v>-62</v>
      </c>
      <c r="I39" s="45" t="str">
        <f>IF(Лл2с!G35=Лл2с!F19,Лл2с!F51,IF(Лл2с!G35=Лл2с!F51,Лл2с!F19,0))</f>
        <v>Морозов Роман</v>
      </c>
      <c r="J39" s="48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4"/>
      <c r="B40" s="44">
        <v>-40</v>
      </c>
      <c r="C40" s="50" t="str">
        <f>IF(Лл1с!D63=Лл1с!C61,Лл1с!C65,IF(Лл1с!D63=Лл1с!C65,Лл1с!C61,0))</f>
        <v>Жуланов Дмитрий</v>
      </c>
      <c r="D40" s="48"/>
      <c r="E40" s="48"/>
      <c r="F40" s="48"/>
      <c r="G40" s="46"/>
      <c r="H40" s="46"/>
      <c r="I40" s="48"/>
      <c r="J40" s="48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4">
        <v>-19</v>
      </c>
      <c r="B41" s="45" t="str">
        <f>IF(Лл2с!C13=Лл2с!B12,Лл2с!B14,IF(Лл2с!C13=Лл2с!B14,Лл2с!B12,0))</f>
        <v>Ворошев Владимир</v>
      </c>
      <c r="C41" s="46"/>
      <c r="D41" s="19">
        <v>100</v>
      </c>
      <c r="E41" s="54" t="s">
        <v>150</v>
      </c>
      <c r="F41" s="48"/>
      <c r="G41" s="46"/>
      <c r="H41" s="46"/>
      <c r="I41" s="48"/>
      <c r="J41" s="48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4"/>
      <c r="B42" s="19">
        <v>73</v>
      </c>
      <c r="C42" s="53" t="s">
        <v>175</v>
      </c>
      <c r="D42" s="48"/>
      <c r="E42" s="49"/>
      <c r="F42" s="48"/>
      <c r="G42" s="46"/>
      <c r="H42" s="46"/>
      <c r="I42" s="48"/>
      <c r="J42" s="48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4">
        <v>-20</v>
      </c>
      <c r="B43" s="50" t="str">
        <f>IF(Лл2с!C17=Лл2с!B16,Лл2с!B18,IF(Лл2с!C17=Лл2с!B18,Лл2с!B16,0))</f>
        <v>Лапаев Олег</v>
      </c>
      <c r="C43" s="19">
        <v>89</v>
      </c>
      <c r="D43" s="54" t="s">
        <v>150</v>
      </c>
      <c r="E43" s="49"/>
      <c r="F43" s="19">
        <v>114</v>
      </c>
      <c r="G43" s="53" t="s">
        <v>150</v>
      </c>
      <c r="H43" s="49"/>
      <c r="I43" s="48"/>
      <c r="J43" s="48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4"/>
      <c r="B44" s="44">
        <v>-39</v>
      </c>
      <c r="C44" s="50" t="str">
        <f>IF(Лл1с!D55=Лл1с!C53,Лл1с!C57,IF(Лл1с!D55=Лл1с!C57,Лл1с!C53,0))</f>
        <v>Шарафиева Ксения</v>
      </c>
      <c r="D44" s="46"/>
      <c r="E44" s="49"/>
      <c r="F44" s="48"/>
      <c r="G44" s="48"/>
      <c r="H44" s="49"/>
      <c r="I44" s="48"/>
      <c r="J44" s="48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4">
        <v>-21</v>
      </c>
      <c r="B45" s="45" t="str">
        <f>IF(Лл2с!C21=Лл2с!B20,Лл2с!B22,IF(Лл2с!C21=Лл2с!B22,Лл2с!B20,0))</f>
        <v>Ахметшина Лилия</v>
      </c>
      <c r="C45" s="46"/>
      <c r="D45" s="44">
        <v>-54</v>
      </c>
      <c r="E45" s="45" t="str">
        <f>IF(Лл2с!E27=Лл2с!D23,Лл2с!D31,IF(Лл2с!E27=Лл2с!D31,Лл2с!D23,0))</f>
        <v>Горбунов Денис</v>
      </c>
      <c r="F45" s="48"/>
      <c r="G45" s="48"/>
      <c r="H45" s="49"/>
      <c r="I45" s="48"/>
      <c r="J45" s="48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4"/>
      <c r="B46" s="19">
        <v>74</v>
      </c>
      <c r="C46" s="53" t="s">
        <v>152</v>
      </c>
      <c r="D46" s="46"/>
      <c r="E46" s="48"/>
      <c r="F46" s="48"/>
      <c r="G46" s="48"/>
      <c r="H46" s="49"/>
      <c r="I46" s="48"/>
      <c r="J46" s="48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4">
        <v>-22</v>
      </c>
      <c r="B47" s="50" t="str">
        <f>IF(Лл2с!C25=Лл2с!B24,Лл2с!B26,IF(Лл2с!C25=Лл2с!B26,Лл2с!B24,0))</f>
        <v>Тырин Марк</v>
      </c>
      <c r="C47" s="19">
        <v>90</v>
      </c>
      <c r="D47" s="53" t="s">
        <v>152</v>
      </c>
      <c r="E47" s="19">
        <v>109</v>
      </c>
      <c r="F47" s="54" t="s">
        <v>173</v>
      </c>
      <c r="G47" s="19">
        <v>118</v>
      </c>
      <c r="H47" s="53" t="s">
        <v>150</v>
      </c>
      <c r="I47" s="19">
        <v>123</v>
      </c>
      <c r="J47" s="54" t="s">
        <v>140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4"/>
      <c r="B48" s="44">
        <v>-38</v>
      </c>
      <c r="C48" s="50" t="str">
        <f>IF(Лл1с!D47=Лл1с!C45,Лл1с!C49,IF(Лл1с!D47=Лл1с!C49,Лл1с!C45,0))</f>
        <v>Ширгазин Данил</v>
      </c>
      <c r="D48" s="48"/>
      <c r="E48" s="48"/>
      <c r="F48" s="46"/>
      <c r="G48" s="48"/>
      <c r="H48" s="48"/>
      <c r="I48" s="48"/>
      <c r="J48" s="46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4">
        <v>-23</v>
      </c>
      <c r="B49" s="45" t="str">
        <f>IF(Лл2с!C29=Лл2с!B28,Лл2с!B30,IF(Лл2с!C29=Лл2с!B30,Лл2с!B28,0))</f>
        <v>Фролов Михаил</v>
      </c>
      <c r="C49" s="46"/>
      <c r="D49" s="19">
        <v>101</v>
      </c>
      <c r="E49" s="54" t="s">
        <v>167</v>
      </c>
      <c r="F49" s="46"/>
      <c r="G49" s="48"/>
      <c r="H49" s="48"/>
      <c r="I49" s="48"/>
      <c r="J49" s="46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4"/>
      <c r="B50" s="19">
        <v>75</v>
      </c>
      <c r="C50" s="53" t="s">
        <v>157</v>
      </c>
      <c r="D50" s="48"/>
      <c r="E50" s="49"/>
      <c r="F50" s="46"/>
      <c r="G50" s="48"/>
      <c r="H50" s="48"/>
      <c r="I50" s="48"/>
      <c r="J50" s="46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4">
        <v>-24</v>
      </c>
      <c r="B51" s="50" t="str">
        <f>IF(Лл2с!C33=Лл2с!B32,Лл2с!B34,IF(Лл2с!C33=Лл2с!B34,Лл2с!B32,0))</f>
        <v>Азизкулов Сино</v>
      </c>
      <c r="C51" s="19">
        <v>91</v>
      </c>
      <c r="D51" s="54" t="s">
        <v>167</v>
      </c>
      <c r="E51" s="49"/>
      <c r="F51" s="44">
        <v>-58</v>
      </c>
      <c r="G51" s="50" t="str">
        <f>IF(Лл1с!F51=Лл1с!E43,Лл1с!E59,IF(Лл1с!F51=Лл1с!E59,Лл1с!E43,0))</f>
        <v>Миксонов Эренбург</v>
      </c>
      <c r="H51" s="48"/>
      <c r="I51" s="48"/>
      <c r="J51" s="46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4"/>
      <c r="B52" s="61">
        <v>-37</v>
      </c>
      <c r="C52" s="50" t="str">
        <f>IF(Лл1с!D39=Лл1с!C37,Лл1с!C41,IF(Лл1с!D39=Лл1с!C41,Лл1с!C37,0))</f>
        <v>Валиуллина Лиана</v>
      </c>
      <c r="D52" s="46"/>
      <c r="E52" s="49"/>
      <c r="F52" s="46"/>
      <c r="G52" s="49"/>
      <c r="H52" s="48"/>
      <c r="I52" s="48"/>
      <c r="J52" s="46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4">
        <v>-25</v>
      </c>
      <c r="B53" s="45" t="str">
        <f>IF(Лл2с!C37=Лл2с!B36,Лл2с!B38,IF(Лл2с!C37=Лл2с!B38,Лл2с!B36,0))</f>
        <v>Азизкулова Мижгона</v>
      </c>
      <c r="C53" s="46"/>
      <c r="D53" s="44">
        <v>-55</v>
      </c>
      <c r="E53" s="45" t="str">
        <f>IF(Лл2с!E43=Лл2с!D39,Лл2с!D47,IF(Лл2с!E43=Лл2с!D47,Лл2с!D39,0))</f>
        <v>Рогачев Дмитрий</v>
      </c>
      <c r="F53" s="46"/>
      <c r="G53" s="49"/>
      <c r="H53" s="48"/>
      <c r="I53" s="48"/>
      <c r="J53" s="46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4"/>
      <c r="B54" s="19">
        <v>76</v>
      </c>
      <c r="C54" s="53" t="s">
        <v>169</v>
      </c>
      <c r="D54" s="46"/>
      <c r="E54" s="48"/>
      <c r="F54" s="46"/>
      <c r="G54" s="49"/>
      <c r="H54" s="48"/>
      <c r="I54" s="48"/>
      <c r="J54" s="46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4">
        <v>-26</v>
      </c>
      <c r="B55" s="50" t="str">
        <f>IF(Лл2с!C41=Лл2с!B40,Лл2с!B42,IF(Лл2с!C41=Лл2с!B42,Лл2с!B40,0))</f>
        <v>Искаков Салават</v>
      </c>
      <c r="C55" s="19">
        <v>92</v>
      </c>
      <c r="D55" s="53" t="s">
        <v>138</v>
      </c>
      <c r="E55" s="19">
        <v>110</v>
      </c>
      <c r="F55" s="53" t="s">
        <v>138</v>
      </c>
      <c r="G55" s="49"/>
      <c r="H55" s="19">
        <v>121</v>
      </c>
      <c r="I55" s="54" t="s">
        <v>145</v>
      </c>
      <c r="J55" s="46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4"/>
      <c r="B56" s="44">
        <v>-36</v>
      </c>
      <c r="C56" s="50" t="str">
        <f>IF(Лл1с!D31=Лл1с!C29,Лл1с!C33,IF(Лл1с!D31=Лл1с!C33,Лл1с!C29,0))</f>
        <v>Атягин Руслан</v>
      </c>
      <c r="D56" s="48"/>
      <c r="E56" s="48"/>
      <c r="F56" s="48"/>
      <c r="G56" s="49"/>
      <c r="H56" s="48"/>
      <c r="I56" s="46"/>
      <c r="J56" s="46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4">
        <v>-27</v>
      </c>
      <c r="B57" s="45" t="str">
        <f>IF(Лл2с!C45=Лл2с!B44,Лл2с!B46,IF(Лл2с!C45=Лл2с!B46,Лл2с!B44,0))</f>
        <v>Граф Анатолий</v>
      </c>
      <c r="C57" s="46"/>
      <c r="D57" s="19">
        <v>102</v>
      </c>
      <c r="E57" s="54" t="s">
        <v>138</v>
      </c>
      <c r="F57" s="48"/>
      <c r="G57" s="49"/>
      <c r="H57" s="48"/>
      <c r="I57" s="46"/>
      <c r="J57" s="46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4"/>
      <c r="B58" s="19">
        <v>77</v>
      </c>
      <c r="C58" s="53" t="s">
        <v>172</v>
      </c>
      <c r="D58" s="48"/>
      <c r="E58" s="49"/>
      <c r="F58" s="48"/>
      <c r="G58" s="49"/>
      <c r="H58" s="48"/>
      <c r="I58" s="46"/>
      <c r="J58" s="46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4">
        <v>-28</v>
      </c>
      <c r="B59" s="50" t="str">
        <f>IF(Лл2с!C49=Лл2с!B48,Лл2с!B50,IF(Лл2с!C49=Лл2с!B50,Лл2с!B48,0))</f>
        <v>Ахметшина Алия</v>
      </c>
      <c r="C59" s="19">
        <v>93</v>
      </c>
      <c r="D59" s="54" t="s">
        <v>172</v>
      </c>
      <c r="E59" s="49"/>
      <c r="F59" s="19">
        <v>115</v>
      </c>
      <c r="G59" s="53" t="s">
        <v>145</v>
      </c>
      <c r="H59" s="48"/>
      <c r="I59" s="46"/>
      <c r="J59" s="46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4"/>
      <c r="B60" s="44">
        <v>-35</v>
      </c>
      <c r="C60" s="50" t="str">
        <f>IF(Лл1с!D23=Лл1с!C21,Лл1с!C25,IF(Лл1с!D23=Лл1с!C25,Лл1с!C21,0))</f>
        <v>Гайсина Альфия</v>
      </c>
      <c r="D60" s="46"/>
      <c r="E60" s="49"/>
      <c r="F60" s="48"/>
      <c r="G60" s="48"/>
      <c r="H60" s="48"/>
      <c r="I60" s="46"/>
      <c r="J60" s="46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4">
        <v>-29</v>
      </c>
      <c r="B61" s="45" t="str">
        <f>IF(Лл2с!C53=Лл2с!B52,Лл2с!B54,IF(Лл2с!C53=Лл2с!B54,Лл2с!B52,0))</f>
        <v>Торгашов Никита</v>
      </c>
      <c r="C61" s="46"/>
      <c r="D61" s="44">
        <v>-56</v>
      </c>
      <c r="E61" s="45" t="str">
        <f>IF(Лл2с!E59=Лл2с!D55,Лл2с!D63,IF(Лл2с!E59=Лл2с!D63,Лл2с!D55,0))</f>
        <v>Беляков Максим</v>
      </c>
      <c r="F61" s="48"/>
      <c r="G61" s="48"/>
      <c r="H61" s="48"/>
      <c r="I61" s="46"/>
      <c r="J61" s="46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4"/>
      <c r="B62" s="19">
        <v>78</v>
      </c>
      <c r="C62" s="53" t="s">
        <v>145</v>
      </c>
      <c r="D62" s="46"/>
      <c r="E62" s="48"/>
      <c r="F62" s="48"/>
      <c r="G62" s="48"/>
      <c r="H62" s="48"/>
      <c r="I62" s="46"/>
      <c r="J62" s="46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4">
        <v>-30</v>
      </c>
      <c r="B63" s="50" t="str">
        <f>IF(Лл2с!C57=Лл2с!B56,Лл2с!B58,IF(Лл2с!C57=Лл2с!B58,Лл2с!B56,0))</f>
        <v>Вельдяскин Никита</v>
      </c>
      <c r="C63" s="19">
        <v>94</v>
      </c>
      <c r="D63" s="53" t="s">
        <v>145</v>
      </c>
      <c r="E63" s="19">
        <v>111</v>
      </c>
      <c r="F63" s="54" t="s">
        <v>145</v>
      </c>
      <c r="G63" s="19">
        <v>119</v>
      </c>
      <c r="H63" s="54" t="s">
        <v>145</v>
      </c>
      <c r="I63" s="46"/>
      <c r="J63" s="46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4"/>
      <c r="B64" s="44">
        <v>-34</v>
      </c>
      <c r="C64" s="50" t="str">
        <f>IF(Лл1с!D15=Лл1с!C13,Лл1с!C17,IF(Лл1с!D15=Лл1с!C17,Лл1с!C13,0))</f>
        <v>Алтынбаев Марат</v>
      </c>
      <c r="D64" s="48"/>
      <c r="E64" s="48"/>
      <c r="F64" s="46"/>
      <c r="G64" s="48"/>
      <c r="H64" s="46"/>
      <c r="I64" s="46"/>
      <c r="J64" s="46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4">
        <v>-31</v>
      </c>
      <c r="B65" s="45" t="str">
        <f>IF(Лл2с!C61=Лл2с!B60,Лл2с!B62,IF(Лл2с!C61=Лл2с!B62,Лл2с!B60,0))</f>
        <v>Карпова Ирина</v>
      </c>
      <c r="C65" s="46"/>
      <c r="D65" s="19">
        <v>103</v>
      </c>
      <c r="E65" s="54" t="s">
        <v>145</v>
      </c>
      <c r="F65" s="46"/>
      <c r="G65" s="48"/>
      <c r="H65" s="44">
        <v>-122</v>
      </c>
      <c r="I65" s="45" t="str">
        <f>IF(J15=I7,I23,IF(J15=I23,I7,0))</f>
        <v>Байрамалов Константин</v>
      </c>
      <c r="J65" s="46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4"/>
      <c r="B66" s="19">
        <v>79</v>
      </c>
      <c r="C66" s="53" t="s">
        <v>164</v>
      </c>
      <c r="D66" s="48"/>
      <c r="E66" s="46"/>
      <c r="F66" s="46"/>
      <c r="G66" s="48"/>
      <c r="H66" s="44"/>
      <c r="I66" s="19">
        <v>125</v>
      </c>
      <c r="J66" s="53" t="s">
        <v>136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4">
        <v>-32</v>
      </c>
      <c r="B67" s="50" t="str">
        <f>IF(Лл2с!C65=Лл2с!B64,Лл2с!B66,IF(Лл2с!C65=Лл2с!B66,Лл2с!B64,0))</f>
        <v>_</v>
      </c>
      <c r="C67" s="19">
        <v>95</v>
      </c>
      <c r="D67" s="54" t="s">
        <v>164</v>
      </c>
      <c r="E67" s="46"/>
      <c r="F67" s="44">
        <v>-57</v>
      </c>
      <c r="G67" s="50" t="str">
        <f>IF(Лл1с!F19=Лл1с!E11,Лл1с!E27,IF(Лл1с!F19=Лл1с!E27,Лл1с!E11,0))</f>
        <v>Крылов Алексей</v>
      </c>
      <c r="H67" s="44">
        <v>-123</v>
      </c>
      <c r="I67" s="50" t="str">
        <f>IF(J47=I39,I55,IF(J47=I55,I39,0))</f>
        <v>Торгашов Никита</v>
      </c>
      <c r="J67" s="44" t="s">
        <v>128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4"/>
      <c r="B68" s="44">
        <v>-33</v>
      </c>
      <c r="C68" s="50" t="str">
        <f>IF(Лл1с!D7=Лл1с!C5,Лл1с!C9,IF(Лл1с!D7=Лл1с!C9,Лл1с!C5,0))</f>
        <v>Карпов Алексей</v>
      </c>
      <c r="D68" s="46"/>
      <c r="E68" s="46"/>
      <c r="F68" s="46"/>
      <c r="G68" s="46"/>
      <c r="H68" s="44"/>
      <c r="I68" s="44">
        <v>-125</v>
      </c>
      <c r="J68" s="45" t="str">
        <f>IF(J66=I65,I67,IF(J66=I67,I65,0))</f>
        <v>Торгашов Никита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1"/>
      <c r="B69" s="1"/>
      <c r="C69" s="1"/>
      <c r="D69" s="1"/>
      <c r="E69" s="1"/>
      <c r="F69" s="1"/>
      <c r="G69" s="1"/>
      <c r="H69" s="1"/>
      <c r="I69" s="1"/>
      <c r="J69" s="44" t="s">
        <v>129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1"/>
      <c r="B81" s="1"/>
      <c r="C81" s="1"/>
      <c r="D81" s="1"/>
      <c r="E81" s="1"/>
      <c r="F81" s="1"/>
      <c r="G81" s="1"/>
      <c r="H81" s="1"/>
      <c r="I81" s="1"/>
      <c r="J81" s="46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1"/>
      <c r="B82" s="1"/>
      <c r="C82" s="1"/>
      <c r="D82" s="1"/>
      <c r="E82" s="1"/>
      <c r="F82" s="1"/>
      <c r="G82" s="1"/>
      <c r="H82" s="1"/>
      <c r="I82" s="1"/>
      <c r="J82" s="46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1"/>
      <c r="B83" s="1"/>
      <c r="C83" s="1"/>
      <c r="D83" s="1"/>
      <c r="E83" s="1"/>
      <c r="F83" s="1"/>
      <c r="G83" s="1"/>
      <c r="H83" s="1"/>
      <c r="I83" s="1"/>
      <c r="J83" s="46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1"/>
      <c r="B84" s="1"/>
      <c r="C84" s="1"/>
      <c r="D84" s="1"/>
      <c r="E84" s="1"/>
      <c r="F84" s="1"/>
      <c r="G84" s="1"/>
      <c r="H84" s="1"/>
      <c r="I84" s="1"/>
      <c r="J84" s="46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1"/>
      <c r="B85" s="1"/>
      <c r="C85" s="1"/>
      <c r="D85" s="1"/>
      <c r="E85" s="1"/>
      <c r="F85" s="1"/>
      <c r="G85" s="1"/>
      <c r="H85" s="1"/>
      <c r="I85" s="1"/>
      <c r="J85" s="46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1"/>
      <c r="B86" s="1"/>
      <c r="C86" s="1"/>
      <c r="D86" s="1"/>
      <c r="E86" s="1"/>
      <c r="F86" s="1"/>
      <c r="G86" s="1"/>
      <c r="H86" s="1"/>
      <c r="I86" s="1"/>
      <c r="J86" s="46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1"/>
      <c r="B87" s="1"/>
      <c r="C87" s="1"/>
      <c r="D87" s="1"/>
      <c r="E87" s="1"/>
      <c r="F87" s="1"/>
      <c r="G87" s="1"/>
      <c r="H87" s="1"/>
      <c r="I87" s="1"/>
      <c r="J87" s="46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1"/>
      <c r="B88" s="1"/>
      <c r="C88" s="1"/>
      <c r="D88" s="1"/>
      <c r="E88" s="1"/>
      <c r="F88" s="1"/>
      <c r="G88" s="1"/>
      <c r="H88" s="1"/>
      <c r="I88" s="1"/>
      <c r="J88" s="46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1"/>
      <c r="B89" s="1"/>
      <c r="C89" s="1"/>
      <c r="D89" s="1"/>
      <c r="E89" s="1"/>
      <c r="F89" s="1"/>
      <c r="G89" s="1"/>
      <c r="H89" s="1"/>
      <c r="I89" s="1"/>
      <c r="J89" s="46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1"/>
      <c r="B90" s="1"/>
      <c r="C90" s="1"/>
      <c r="D90" s="1"/>
      <c r="E90" s="1"/>
      <c r="F90" s="1"/>
      <c r="G90" s="1"/>
      <c r="H90" s="1"/>
      <c r="I90" s="1"/>
      <c r="J90" s="46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1"/>
      <c r="B91" s="1"/>
      <c r="C91" s="1"/>
      <c r="D91" s="1"/>
      <c r="E91" s="1"/>
      <c r="F91" s="1"/>
      <c r="G91" s="1"/>
      <c r="H91" s="1"/>
      <c r="I91" s="1"/>
      <c r="J91" s="46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I1:J3 C1:G3 A4:I68 J4:J69 J81:J91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H4" sqref="H4"/>
    </sheetView>
  </sheetViews>
  <sheetFormatPr defaultColWidth="9.00390625" defaultRowHeight="6" customHeight="1"/>
  <cols>
    <col min="1" max="1" width="6.00390625" style="14" customWidth="1"/>
    <col min="2" max="2" width="18.875" style="14" customWidth="1"/>
    <col min="3" max="6" width="16.75390625" style="14" customWidth="1"/>
    <col min="7" max="9" width="6.75390625" style="14" customWidth="1"/>
    <col min="10" max="11" width="6.75390625" style="13" customWidth="1"/>
    <col min="12" max="39" width="9.125" style="13" customWidth="1"/>
    <col min="40" max="16384" width="9.125" style="14" customWidth="1"/>
  </cols>
  <sheetData>
    <row r="1" spans="1:9" ht="13.5" customHeight="1">
      <c r="A1" s="80" t="str">
        <f>СпМл!A1</f>
        <v>Кубок Республики Башкортостан 2013</v>
      </c>
      <c r="B1" s="80"/>
      <c r="C1" s="80"/>
      <c r="D1" s="80"/>
      <c r="E1" s="80"/>
      <c r="F1" s="80"/>
      <c r="G1" s="80"/>
      <c r="H1" s="80"/>
      <c r="I1" s="80"/>
    </row>
    <row r="2" spans="1:9" ht="13.5" customHeight="1">
      <c r="A2" s="81" t="str">
        <f>СпМл!A2</f>
        <v>Мастерская лига 40-го Этапа Бадретдинов 50</v>
      </c>
      <c r="B2" s="81"/>
      <c r="C2" s="81"/>
      <c r="D2" s="81"/>
      <c r="E2" s="81"/>
      <c r="F2" s="81"/>
      <c r="G2" s="81"/>
      <c r="H2" s="81"/>
      <c r="I2" s="81"/>
    </row>
    <row r="3" spans="1:9" ht="13.5" customHeight="1">
      <c r="A3" s="82">
        <f>СпМл!A3</f>
        <v>41559</v>
      </c>
      <c r="B3" s="82"/>
      <c r="C3" s="82"/>
      <c r="D3" s="82"/>
      <c r="E3" s="82"/>
      <c r="F3" s="82"/>
      <c r="G3" s="82"/>
      <c r="H3" s="82"/>
      <c r="I3" s="82"/>
    </row>
    <row r="4" spans="1:39" ht="13.5" customHeight="1">
      <c r="A4" s="16">
        <v>1</v>
      </c>
      <c r="B4" s="17" t="str">
        <f>СпМл!A7</f>
        <v>Аристов Александр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</row>
    <row r="5" spans="2:39" ht="13.5" customHeight="1">
      <c r="B5" s="19">
        <v>1</v>
      </c>
      <c r="C5" s="20" t="s">
        <v>344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</row>
    <row r="6" spans="1:39" ht="13.5" customHeight="1">
      <c r="A6" s="16">
        <v>64</v>
      </c>
      <c r="B6" s="21" t="str">
        <f>СпМл!A70</f>
        <v>_</v>
      </c>
      <c r="C6" s="22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</row>
    <row r="7" spans="3:39" ht="13.5" customHeight="1">
      <c r="C7" s="19">
        <v>33</v>
      </c>
      <c r="D7" s="20" t="s">
        <v>344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</row>
    <row r="8" spans="1:39" ht="13.5" customHeight="1">
      <c r="A8" s="16">
        <v>33</v>
      </c>
      <c r="B8" s="17" t="str">
        <f>СпМл!A39</f>
        <v>Федоров Игорь</v>
      </c>
      <c r="C8" s="22"/>
      <c r="D8" s="22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</row>
    <row r="9" spans="2:39" ht="13.5" customHeight="1">
      <c r="B9" s="19">
        <v>2</v>
      </c>
      <c r="C9" s="23" t="s">
        <v>361</v>
      </c>
      <c r="D9" s="2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</row>
    <row r="10" spans="1:39" ht="13.5" customHeight="1">
      <c r="A10" s="16">
        <v>32</v>
      </c>
      <c r="B10" s="21" t="str">
        <f>СпМл!A38</f>
        <v>Прокофьева Алена</v>
      </c>
      <c r="D10" s="22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</row>
    <row r="11" spans="4:39" ht="13.5" customHeight="1">
      <c r="D11" s="19">
        <v>49</v>
      </c>
      <c r="E11" s="20" t="s">
        <v>344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</row>
    <row r="12" spans="1:39" ht="13.5" customHeight="1">
      <c r="A12" s="16">
        <v>17</v>
      </c>
      <c r="B12" s="17" t="str">
        <f>СпМл!A23</f>
        <v>Горбунов Валентин</v>
      </c>
      <c r="D12" s="22"/>
      <c r="E12" s="2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</row>
    <row r="13" spans="2:39" ht="13.5" customHeight="1">
      <c r="B13" s="19">
        <v>3</v>
      </c>
      <c r="C13" s="20" t="s">
        <v>353</v>
      </c>
      <c r="D13" s="22"/>
      <c r="E13" s="22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</row>
    <row r="14" spans="1:39" ht="13.5" customHeight="1">
      <c r="A14" s="16">
        <v>48</v>
      </c>
      <c r="B14" s="21" t="str">
        <f>СпМл!A54</f>
        <v>_</v>
      </c>
      <c r="C14" s="22"/>
      <c r="D14" s="22"/>
      <c r="E14" s="22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</row>
    <row r="15" spans="3:39" ht="13.5" customHeight="1">
      <c r="C15" s="19">
        <v>34</v>
      </c>
      <c r="D15" s="23" t="s">
        <v>300</v>
      </c>
      <c r="E15" s="22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</row>
    <row r="16" spans="1:39" ht="13.5" customHeight="1">
      <c r="A16" s="16">
        <v>49</v>
      </c>
      <c r="B16" s="17" t="str">
        <f>СпМл!A55</f>
        <v>_</v>
      </c>
      <c r="C16" s="22"/>
      <c r="E16" s="2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</row>
    <row r="17" spans="2:39" ht="13.5" customHeight="1">
      <c r="B17" s="19">
        <v>4</v>
      </c>
      <c r="C17" s="23" t="s">
        <v>300</v>
      </c>
      <c r="E17" s="22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</row>
    <row r="18" spans="1:39" ht="13.5" customHeight="1">
      <c r="A18" s="16">
        <v>16</v>
      </c>
      <c r="B18" s="21" t="str">
        <f>СпМл!A22</f>
        <v>Рудаков Константин</v>
      </c>
      <c r="E18" s="22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</row>
    <row r="19" spans="5:39" ht="13.5" customHeight="1">
      <c r="E19" s="19">
        <v>57</v>
      </c>
      <c r="F19" s="20" t="s">
        <v>351</v>
      </c>
      <c r="G19" s="24"/>
      <c r="H19" s="24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</row>
    <row r="20" spans="1:39" ht="13.5" customHeight="1">
      <c r="A20" s="16">
        <v>9</v>
      </c>
      <c r="B20" s="17" t="str">
        <f>СпМл!A15</f>
        <v>Мазмаев Руслан</v>
      </c>
      <c r="E20" s="22"/>
      <c r="F20" s="22"/>
      <c r="G20" s="24"/>
      <c r="H20" s="24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</row>
    <row r="21" spans="2:39" ht="13.5" customHeight="1">
      <c r="B21" s="19">
        <v>5</v>
      </c>
      <c r="C21" s="20" t="s">
        <v>351</v>
      </c>
      <c r="E21" s="22"/>
      <c r="F21" s="22"/>
      <c r="G21" s="24"/>
      <c r="H21" s="24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</row>
    <row r="22" spans="1:39" ht="13.5" customHeight="1">
      <c r="A22" s="16">
        <v>56</v>
      </c>
      <c r="B22" s="21" t="str">
        <f>СпМл!A62</f>
        <v>_</v>
      </c>
      <c r="C22" s="22"/>
      <c r="E22" s="22"/>
      <c r="F22" s="22"/>
      <c r="G22" s="24"/>
      <c r="H22" s="24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</row>
    <row r="23" spans="3:39" ht="13.5" customHeight="1">
      <c r="C23" s="19">
        <v>35</v>
      </c>
      <c r="D23" s="20" t="s">
        <v>351</v>
      </c>
      <c r="E23" s="22"/>
      <c r="F23" s="22"/>
      <c r="G23" s="24"/>
      <c r="H23" s="24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</row>
    <row r="24" spans="1:39" ht="13.5" customHeight="1">
      <c r="A24" s="16">
        <v>41</v>
      </c>
      <c r="B24" s="17" t="str">
        <f>СпМл!A47</f>
        <v>_</v>
      </c>
      <c r="C24" s="22"/>
      <c r="D24" s="22"/>
      <c r="E24" s="22"/>
      <c r="F24" s="22"/>
      <c r="G24" s="24"/>
      <c r="H24" s="24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</row>
    <row r="25" spans="2:39" ht="13.5" customHeight="1">
      <c r="B25" s="19">
        <v>6</v>
      </c>
      <c r="C25" s="23" t="s">
        <v>355</v>
      </c>
      <c r="D25" s="22"/>
      <c r="E25" s="22"/>
      <c r="F25" s="22"/>
      <c r="G25" s="24"/>
      <c r="H25" s="24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</row>
    <row r="26" spans="1:39" ht="13.5" customHeight="1">
      <c r="A26" s="16">
        <v>24</v>
      </c>
      <c r="B26" s="21" t="str">
        <f>СпМл!A30</f>
        <v>Сазонов Николай</v>
      </c>
      <c r="D26" s="22"/>
      <c r="E26" s="22"/>
      <c r="F26" s="22"/>
      <c r="G26" s="24"/>
      <c r="H26" s="24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</row>
    <row r="27" spans="4:39" ht="13.5" customHeight="1">
      <c r="D27" s="19">
        <v>50</v>
      </c>
      <c r="E27" s="23" t="s">
        <v>351</v>
      </c>
      <c r="F27" s="22"/>
      <c r="G27" s="24"/>
      <c r="H27" s="24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</row>
    <row r="28" spans="1:39" ht="13.5" customHeight="1">
      <c r="A28" s="16">
        <v>25</v>
      </c>
      <c r="B28" s="17" t="str">
        <f>СпМл!A31</f>
        <v>Хабиров Марс</v>
      </c>
      <c r="D28" s="22"/>
      <c r="F28" s="22"/>
      <c r="G28" s="24"/>
      <c r="H28" s="24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</row>
    <row r="29" spans="2:39" ht="13.5" customHeight="1">
      <c r="B29" s="19">
        <v>7</v>
      </c>
      <c r="C29" s="20" t="s">
        <v>356</v>
      </c>
      <c r="D29" s="22"/>
      <c r="F29" s="22"/>
      <c r="G29" s="24"/>
      <c r="H29" s="24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</row>
    <row r="30" spans="1:39" ht="13.5" customHeight="1">
      <c r="A30" s="16">
        <v>40</v>
      </c>
      <c r="B30" s="21" t="str">
        <f>СпМл!A46</f>
        <v>_</v>
      </c>
      <c r="C30" s="22"/>
      <c r="D30" s="22"/>
      <c r="F30" s="22"/>
      <c r="G30" s="24"/>
      <c r="H30" s="24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</row>
    <row r="31" spans="3:39" ht="13.5" customHeight="1">
      <c r="C31" s="19">
        <v>36</v>
      </c>
      <c r="D31" s="23" t="s">
        <v>293</v>
      </c>
      <c r="F31" s="22"/>
      <c r="G31" s="24"/>
      <c r="H31" s="24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</row>
    <row r="32" spans="1:39" ht="13.5" customHeight="1">
      <c r="A32" s="16">
        <v>57</v>
      </c>
      <c r="B32" s="17" t="str">
        <f>СпМл!A63</f>
        <v>_</v>
      </c>
      <c r="C32" s="22"/>
      <c r="F32" s="22"/>
      <c r="G32" s="24"/>
      <c r="H32" s="24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</row>
    <row r="33" spans="2:39" ht="13.5" customHeight="1">
      <c r="B33" s="19">
        <v>8</v>
      </c>
      <c r="C33" s="23" t="s">
        <v>293</v>
      </c>
      <c r="F33" s="22"/>
      <c r="G33" s="24"/>
      <c r="H33" s="24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</row>
    <row r="34" spans="1:39" ht="13.5" customHeight="1">
      <c r="A34" s="16">
        <v>8</v>
      </c>
      <c r="B34" s="21" t="str">
        <f>СпМл!A14</f>
        <v>Семенов Константин</v>
      </c>
      <c r="F34" s="22"/>
      <c r="G34" s="24"/>
      <c r="H34" s="24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</row>
    <row r="35" spans="6:39" ht="13.5" customHeight="1">
      <c r="F35" s="19">
        <v>61</v>
      </c>
      <c r="G35" s="25" t="s">
        <v>351</v>
      </c>
      <c r="H35" s="20"/>
      <c r="I35" s="20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</row>
    <row r="36" spans="1:39" ht="13.5" customHeight="1">
      <c r="A36" s="16">
        <v>5</v>
      </c>
      <c r="B36" s="17" t="str">
        <f>СпМл!A11</f>
        <v>Максютов Азат</v>
      </c>
      <c r="F36" s="22"/>
      <c r="G36" s="24"/>
      <c r="H36" s="24"/>
      <c r="I36" s="22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</row>
    <row r="37" spans="2:39" ht="13.5" customHeight="1">
      <c r="B37" s="19">
        <v>9</v>
      </c>
      <c r="C37" s="20" t="s">
        <v>348</v>
      </c>
      <c r="F37" s="22"/>
      <c r="G37" s="24"/>
      <c r="H37" s="24"/>
      <c r="I37" s="22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</row>
    <row r="38" spans="1:39" ht="13.5" customHeight="1">
      <c r="A38" s="16">
        <v>60</v>
      </c>
      <c r="B38" s="21" t="str">
        <f>СпМл!A66</f>
        <v>_</v>
      </c>
      <c r="C38" s="22"/>
      <c r="F38" s="22"/>
      <c r="G38" s="24"/>
      <c r="H38" s="24"/>
      <c r="I38" s="22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</row>
    <row r="39" spans="3:39" ht="13.5" customHeight="1">
      <c r="C39" s="19">
        <v>37</v>
      </c>
      <c r="D39" s="20" t="s">
        <v>348</v>
      </c>
      <c r="F39" s="22"/>
      <c r="G39" s="24"/>
      <c r="H39" s="24"/>
      <c r="I39" s="22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</row>
    <row r="40" spans="1:39" ht="13.5" customHeight="1">
      <c r="A40" s="16">
        <v>37</v>
      </c>
      <c r="B40" s="17" t="str">
        <f>СпМл!A43</f>
        <v>Терехин Виктор</v>
      </c>
      <c r="C40" s="22"/>
      <c r="D40" s="22"/>
      <c r="F40" s="22"/>
      <c r="G40" s="24"/>
      <c r="H40" s="24"/>
      <c r="I40" s="22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</row>
    <row r="41" spans="2:39" ht="13.5" customHeight="1">
      <c r="B41" s="19">
        <v>10</v>
      </c>
      <c r="C41" s="23" t="s">
        <v>365</v>
      </c>
      <c r="D41" s="22"/>
      <c r="F41" s="22"/>
      <c r="G41" s="24"/>
      <c r="H41" s="24"/>
      <c r="I41" s="22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</row>
    <row r="42" spans="1:39" ht="13.5" customHeight="1">
      <c r="A42" s="16">
        <v>28</v>
      </c>
      <c r="B42" s="21" t="str">
        <f>СпМл!A34</f>
        <v>Тодрамович Александр</v>
      </c>
      <c r="D42" s="22"/>
      <c r="F42" s="22"/>
      <c r="G42" s="24"/>
      <c r="H42" s="24"/>
      <c r="I42" s="22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</row>
    <row r="43" spans="4:39" ht="13.5" customHeight="1">
      <c r="D43" s="19">
        <v>51</v>
      </c>
      <c r="E43" s="20" t="s">
        <v>296</v>
      </c>
      <c r="F43" s="22"/>
      <c r="G43" s="24"/>
      <c r="H43" s="24"/>
      <c r="I43" s="22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</row>
    <row r="44" spans="1:39" ht="13.5" customHeight="1">
      <c r="A44" s="16">
        <v>21</v>
      </c>
      <c r="B44" s="17" t="str">
        <f>СпМл!A27</f>
        <v>Шакуров Нафис</v>
      </c>
      <c r="D44" s="22"/>
      <c r="E44" s="22"/>
      <c r="F44" s="22"/>
      <c r="G44" s="24"/>
      <c r="H44" s="24"/>
      <c r="I44" s="22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</row>
    <row r="45" spans="2:39" ht="13.5" customHeight="1">
      <c r="B45" s="19">
        <v>11</v>
      </c>
      <c r="C45" s="20" t="s">
        <v>354</v>
      </c>
      <c r="D45" s="22"/>
      <c r="E45" s="22"/>
      <c r="F45" s="22"/>
      <c r="G45" s="24"/>
      <c r="H45" s="24"/>
      <c r="I45" s="22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</row>
    <row r="46" spans="1:39" ht="13.5" customHeight="1">
      <c r="A46" s="16">
        <v>44</v>
      </c>
      <c r="B46" s="21" t="str">
        <f>СпМл!A50</f>
        <v>_</v>
      </c>
      <c r="C46" s="22"/>
      <c r="D46" s="22"/>
      <c r="E46" s="22"/>
      <c r="F46" s="22"/>
      <c r="G46" s="24"/>
      <c r="H46" s="24"/>
      <c r="I46" s="22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</row>
    <row r="47" spans="3:39" ht="13.5" customHeight="1">
      <c r="C47" s="19">
        <v>38</v>
      </c>
      <c r="D47" s="23" t="s">
        <v>296</v>
      </c>
      <c r="E47" s="22"/>
      <c r="F47" s="22"/>
      <c r="G47" s="24"/>
      <c r="H47" s="24"/>
      <c r="I47" s="22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</row>
    <row r="48" spans="1:39" ht="13.5" customHeight="1">
      <c r="A48" s="16">
        <v>53</v>
      </c>
      <c r="B48" s="17" t="str">
        <f>СпМл!A59</f>
        <v>_</v>
      </c>
      <c r="C48" s="22"/>
      <c r="E48" s="22"/>
      <c r="F48" s="22"/>
      <c r="G48" s="24"/>
      <c r="H48" s="24"/>
      <c r="I48" s="22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</row>
    <row r="49" spans="2:39" ht="13.5" customHeight="1">
      <c r="B49" s="19">
        <v>12</v>
      </c>
      <c r="C49" s="23" t="s">
        <v>296</v>
      </c>
      <c r="E49" s="22"/>
      <c r="F49" s="22"/>
      <c r="G49" s="24"/>
      <c r="H49" s="24"/>
      <c r="I49" s="22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</row>
    <row r="50" spans="1:39" ht="13.5" customHeight="1">
      <c r="A50" s="16">
        <v>12</v>
      </c>
      <c r="B50" s="21" t="str">
        <f>СпМл!A18</f>
        <v>Топорков Артур</v>
      </c>
      <c r="E50" s="22"/>
      <c r="F50" s="22"/>
      <c r="G50" s="24"/>
      <c r="H50" s="24"/>
      <c r="I50" s="22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</row>
    <row r="51" spans="5:39" ht="13.5" customHeight="1">
      <c r="E51" s="19">
        <v>58</v>
      </c>
      <c r="F51" s="23" t="s">
        <v>296</v>
      </c>
      <c r="G51" s="24"/>
      <c r="H51" s="24"/>
      <c r="I51" s="22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</row>
    <row r="52" spans="1:39" ht="13.5" customHeight="1">
      <c r="A52" s="16">
        <v>13</v>
      </c>
      <c r="B52" s="17" t="str">
        <f>СпМл!A19</f>
        <v>Сагитов Александр</v>
      </c>
      <c r="E52" s="22"/>
      <c r="I52" s="22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</row>
    <row r="53" spans="2:39" ht="13.5" customHeight="1">
      <c r="B53" s="19">
        <v>13</v>
      </c>
      <c r="C53" s="20" t="s">
        <v>297</v>
      </c>
      <c r="E53" s="22"/>
      <c r="I53" s="22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</row>
    <row r="54" spans="1:39" ht="13.5" customHeight="1">
      <c r="A54" s="16">
        <v>52</v>
      </c>
      <c r="B54" s="21" t="str">
        <f>СпМл!A58</f>
        <v>_</v>
      </c>
      <c r="C54" s="22"/>
      <c r="E54" s="22"/>
      <c r="I54" s="22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</row>
    <row r="55" spans="3:39" ht="13.5" customHeight="1">
      <c r="C55" s="19">
        <v>39</v>
      </c>
      <c r="D55" s="20" t="s">
        <v>337</v>
      </c>
      <c r="E55" s="22"/>
      <c r="I55" s="22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</row>
    <row r="56" spans="1:39" ht="13.5" customHeight="1">
      <c r="A56" s="16">
        <v>45</v>
      </c>
      <c r="B56" s="17" t="str">
        <f>СпМл!A51</f>
        <v>_</v>
      </c>
      <c r="C56" s="22"/>
      <c r="D56" s="22"/>
      <c r="E56" s="22"/>
      <c r="I56" s="22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</row>
    <row r="57" spans="2:39" ht="13.5" customHeight="1">
      <c r="B57" s="19">
        <v>14</v>
      </c>
      <c r="C57" s="23" t="s">
        <v>337</v>
      </c>
      <c r="D57" s="22"/>
      <c r="E57" s="22"/>
      <c r="I57" s="22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</row>
    <row r="58" spans="1:39" ht="13.5" customHeight="1">
      <c r="A58" s="16">
        <v>20</v>
      </c>
      <c r="B58" s="21" t="str">
        <f>СпМл!A26</f>
        <v>Лукьянов Роман</v>
      </c>
      <c r="D58" s="22"/>
      <c r="E58" s="22"/>
      <c r="I58" s="22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</row>
    <row r="59" spans="4:39" ht="13.5" customHeight="1">
      <c r="D59" s="19">
        <v>52</v>
      </c>
      <c r="E59" s="23" t="s">
        <v>347</v>
      </c>
      <c r="I59" s="22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</row>
    <row r="60" spans="1:39" ht="13.5" customHeight="1">
      <c r="A60" s="16">
        <v>29</v>
      </c>
      <c r="B60" s="17" t="str">
        <f>СпМл!A35</f>
        <v>Шапошников Александр</v>
      </c>
      <c r="D60" s="22"/>
      <c r="I60" s="22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</row>
    <row r="61" spans="2:39" ht="13.5" customHeight="1">
      <c r="B61" s="19">
        <v>15</v>
      </c>
      <c r="C61" s="20" t="s">
        <v>358</v>
      </c>
      <c r="D61" s="22"/>
      <c r="I61" s="22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</row>
    <row r="62" spans="1:39" ht="13.5" customHeight="1">
      <c r="A62" s="16">
        <v>36</v>
      </c>
      <c r="B62" s="21" t="str">
        <f>СпМл!A42</f>
        <v>Буков Сергей</v>
      </c>
      <c r="C62" s="22"/>
      <c r="D62" s="22"/>
      <c r="I62" s="22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</row>
    <row r="63" spans="3:39" ht="13.5" customHeight="1">
      <c r="C63" s="19">
        <v>40</v>
      </c>
      <c r="D63" s="23" t="s">
        <v>347</v>
      </c>
      <c r="I63" s="22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</row>
    <row r="64" spans="1:39" ht="13.5" customHeight="1">
      <c r="A64" s="16">
        <v>61</v>
      </c>
      <c r="B64" s="17" t="str">
        <f>СпМл!A67</f>
        <v>_</v>
      </c>
      <c r="C64" s="22"/>
      <c r="I64" s="22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</row>
    <row r="65" spans="2:39" ht="13.5" customHeight="1">
      <c r="B65" s="19">
        <v>16</v>
      </c>
      <c r="C65" s="23" t="s">
        <v>347</v>
      </c>
      <c r="I65" s="22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</row>
    <row r="66" spans="1:39" ht="13.5" customHeight="1">
      <c r="A66" s="16">
        <v>4</v>
      </c>
      <c r="B66" s="21" t="str">
        <f>СпМл!A10</f>
        <v>Сафиуллин Азат</v>
      </c>
      <c r="I66" s="22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</row>
    <row r="67" spans="6:39" ht="13.5" customHeight="1">
      <c r="F67" s="20" t="s">
        <v>345</v>
      </c>
      <c r="G67" s="20"/>
      <c r="H67" s="20"/>
      <c r="I67" s="2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</row>
    <row r="68" spans="6:39" ht="13.5" customHeight="1">
      <c r="F68" s="84" t="s">
        <v>181</v>
      </c>
      <c r="G68" s="13"/>
      <c r="H68" s="13"/>
      <c r="I68" s="44">
        <v>63</v>
      </c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</row>
    <row r="69" spans="1:39" ht="6.7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</row>
    <row r="70" spans="1:39" ht="6.7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</row>
    <row r="71" spans="1:39" ht="6.7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</row>
    <row r="72" spans="1:39" ht="6.7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</row>
    <row r="73" spans="1:39" ht="6.7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</row>
    <row r="74" spans="1:39" ht="6.7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</row>
    <row r="75" spans="1:39" ht="6.7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</row>
    <row r="76" spans="1:39" ht="6.7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</row>
    <row r="77" spans="1:39" ht="6.7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</row>
    <row r="78" spans="1:39" ht="6.7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</row>
    <row r="79" spans="1:39" ht="6.7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</row>
    <row r="80" spans="1:39" ht="6.7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</row>
    <row r="81" spans="1:39" ht="6.75" customHeight="1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134"/>
  <sheetViews>
    <sheetView view="pageBreakPreview" zoomScaleSheetLayoutView="100" workbookViewId="0" topLeftCell="A1">
      <selection activeCell="I4" sqref="I4"/>
    </sheetView>
  </sheetViews>
  <sheetFormatPr defaultColWidth="9.00390625" defaultRowHeight="12.75"/>
  <cols>
    <col min="1" max="1" width="41.875" style="2" customWidth="1"/>
    <col min="2" max="2" width="9.125" style="2" customWidth="1"/>
    <col min="3" max="3" width="10.625" style="2" bestFit="1" customWidth="1"/>
    <col min="4" max="16384" width="9.125" style="2" customWidth="1"/>
  </cols>
  <sheetData>
    <row r="1" spans="1:9" ht="20.2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15.7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3" spans="1:9" ht="15.75">
      <c r="A3" s="79">
        <v>41560</v>
      </c>
      <c r="B3" s="79"/>
      <c r="C3" s="79"/>
      <c r="D3" s="79"/>
      <c r="E3" s="79"/>
      <c r="F3" s="79"/>
      <c r="G3" s="79"/>
      <c r="H3" s="79"/>
      <c r="I3" s="79"/>
    </row>
    <row r="4" spans="1:9" ht="15.7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5" t="s">
        <v>2</v>
      </c>
      <c r="B6" s="6" t="s">
        <v>3</v>
      </c>
      <c r="C6" s="7" t="s">
        <v>4</v>
      </c>
      <c r="D6" s="7"/>
      <c r="E6" s="7"/>
      <c r="F6" s="7"/>
      <c r="G6" s="7"/>
      <c r="H6" s="7"/>
      <c r="I6" s="7"/>
    </row>
    <row r="7" spans="1:9" ht="18">
      <c r="A7" s="8" t="s">
        <v>5</v>
      </c>
      <c r="B7" s="9">
        <v>1</v>
      </c>
      <c r="C7" s="10" t="str">
        <f>'Нл1-4с'!J125</f>
        <v>Мирваязов Ильяс</v>
      </c>
      <c r="D7" s="7"/>
      <c r="E7" s="7"/>
      <c r="F7" s="7"/>
      <c r="G7" s="7"/>
      <c r="H7" s="7"/>
      <c r="I7" s="7"/>
    </row>
    <row r="8" spans="1:9" ht="18">
      <c r="A8" s="8" t="s">
        <v>6</v>
      </c>
      <c r="B8" s="9">
        <v>2</v>
      </c>
      <c r="C8" s="10" t="str">
        <f>'Нл1-4с'!J142</f>
        <v>Вельдяскин Никита</v>
      </c>
      <c r="D8" s="7"/>
      <c r="E8" s="7"/>
      <c r="F8" s="7"/>
      <c r="G8" s="7"/>
      <c r="H8" s="7"/>
      <c r="I8" s="7"/>
    </row>
    <row r="9" spans="1:9" ht="18">
      <c r="A9" s="8" t="s">
        <v>7</v>
      </c>
      <c r="B9" s="9">
        <v>3</v>
      </c>
      <c r="C9" s="10" t="str">
        <f>'Нл5-6с'!L65</f>
        <v>Ахметшина Лилия</v>
      </c>
      <c r="D9" s="7"/>
      <c r="E9" s="7"/>
      <c r="F9" s="7"/>
      <c r="G9" s="7"/>
      <c r="H9" s="7"/>
      <c r="I9" s="7"/>
    </row>
    <row r="10" spans="1:9" ht="18">
      <c r="A10" s="8" t="s">
        <v>8</v>
      </c>
      <c r="B10" s="9">
        <v>4</v>
      </c>
      <c r="C10" s="10" t="str">
        <f>'Нл5-6с'!L73</f>
        <v>Камильянов Расуль</v>
      </c>
      <c r="D10" s="7"/>
      <c r="E10" s="7"/>
      <c r="F10" s="7"/>
      <c r="G10" s="7"/>
      <c r="H10" s="7"/>
      <c r="I10" s="7"/>
    </row>
    <row r="11" spans="1:9" ht="18">
      <c r="A11" s="8" t="s">
        <v>9</v>
      </c>
      <c r="B11" s="9">
        <v>5</v>
      </c>
      <c r="C11" s="10" t="str">
        <f>'Нл1-4с'!H261</f>
        <v>Парахина Елена</v>
      </c>
      <c r="D11" s="7"/>
      <c r="E11" s="7"/>
      <c r="F11" s="7"/>
      <c r="G11" s="7"/>
      <c r="H11" s="7"/>
      <c r="I11" s="7"/>
    </row>
    <row r="12" spans="1:9" ht="18">
      <c r="A12" s="8" t="s">
        <v>10</v>
      </c>
      <c r="B12" s="9">
        <v>6</v>
      </c>
      <c r="C12" s="10" t="str">
        <f>'Нл1-4с'!H263</f>
        <v>Хафизов Булат</v>
      </c>
      <c r="D12" s="7"/>
      <c r="E12" s="7"/>
      <c r="F12" s="7"/>
      <c r="G12" s="7"/>
      <c r="H12" s="7"/>
      <c r="I12" s="7"/>
    </row>
    <row r="13" spans="1:9" ht="18">
      <c r="A13" s="8" t="s">
        <v>11</v>
      </c>
      <c r="B13" s="9">
        <v>7</v>
      </c>
      <c r="C13" s="11"/>
      <c r="D13" s="7"/>
      <c r="E13" s="7"/>
      <c r="F13" s="7"/>
      <c r="G13" s="7"/>
      <c r="H13" s="7"/>
      <c r="I13" s="7"/>
    </row>
    <row r="14" spans="1:9" ht="18">
      <c r="A14" s="12" t="s">
        <v>12</v>
      </c>
      <c r="B14" s="9">
        <v>8</v>
      </c>
      <c r="C14" s="11"/>
      <c r="D14" s="7"/>
      <c r="E14" s="7"/>
      <c r="F14" s="7"/>
      <c r="G14" s="7"/>
      <c r="H14" s="7"/>
      <c r="I14" s="7"/>
    </row>
    <row r="15" spans="1:9" ht="18">
      <c r="A15" s="8" t="s">
        <v>13</v>
      </c>
      <c r="B15" s="9">
        <v>9</v>
      </c>
      <c r="C15" s="11"/>
      <c r="D15" s="7"/>
      <c r="E15" s="7"/>
      <c r="F15" s="7"/>
      <c r="G15" s="7"/>
      <c r="H15" s="7"/>
      <c r="I15" s="7"/>
    </row>
    <row r="16" spans="1:9" ht="18">
      <c r="A16" s="8" t="s">
        <v>14</v>
      </c>
      <c r="B16" s="9">
        <v>10</v>
      </c>
      <c r="C16" s="11"/>
      <c r="D16" s="7"/>
      <c r="E16" s="7"/>
      <c r="F16" s="7"/>
      <c r="G16" s="7"/>
      <c r="H16" s="7"/>
      <c r="I16" s="7"/>
    </row>
    <row r="17" spans="1:9" ht="18">
      <c r="A17" s="8" t="s">
        <v>15</v>
      </c>
      <c r="B17" s="9">
        <v>11</v>
      </c>
      <c r="C17" s="11"/>
      <c r="D17" s="7"/>
      <c r="E17" s="7"/>
      <c r="F17" s="7"/>
      <c r="G17" s="7"/>
      <c r="H17" s="7"/>
      <c r="I17" s="7"/>
    </row>
    <row r="18" spans="1:9" ht="18">
      <c r="A18" s="8" t="s">
        <v>16</v>
      </c>
      <c r="B18" s="9">
        <v>12</v>
      </c>
      <c r="C18" s="11"/>
      <c r="D18" s="7"/>
      <c r="E18" s="7"/>
      <c r="F18" s="7"/>
      <c r="G18" s="7"/>
      <c r="H18" s="7"/>
      <c r="I18" s="7"/>
    </row>
    <row r="19" spans="1:9" ht="18">
      <c r="A19" s="8" t="s">
        <v>17</v>
      </c>
      <c r="B19" s="9">
        <v>13</v>
      </c>
      <c r="C19" s="11"/>
      <c r="D19" s="7"/>
      <c r="E19" s="7"/>
      <c r="F19" s="7"/>
      <c r="G19" s="7"/>
      <c r="H19" s="7"/>
      <c r="I19" s="7"/>
    </row>
    <row r="20" spans="1:9" ht="18">
      <c r="A20" s="8" t="s">
        <v>18</v>
      </c>
      <c r="B20" s="9">
        <v>14</v>
      </c>
      <c r="C20" s="11"/>
      <c r="D20" s="7"/>
      <c r="E20" s="7"/>
      <c r="F20" s="7"/>
      <c r="G20" s="7"/>
      <c r="H20" s="7"/>
      <c r="I20" s="7"/>
    </row>
    <row r="21" spans="1:9" ht="18">
      <c r="A21" s="8" t="s">
        <v>19</v>
      </c>
      <c r="B21" s="9">
        <v>15</v>
      </c>
      <c r="C21" s="11"/>
      <c r="D21" s="7"/>
      <c r="E21" s="7"/>
      <c r="F21" s="7"/>
      <c r="G21" s="7"/>
      <c r="H21" s="7"/>
      <c r="I21" s="7"/>
    </row>
    <row r="22" spans="1:9" ht="18">
      <c r="A22" s="8" t="s">
        <v>20</v>
      </c>
      <c r="B22" s="9">
        <v>16</v>
      </c>
      <c r="C22" s="11"/>
      <c r="D22" s="7"/>
      <c r="E22" s="7"/>
      <c r="F22" s="7"/>
      <c r="G22" s="7"/>
      <c r="H22" s="7"/>
      <c r="I22" s="7"/>
    </row>
    <row r="23" spans="1:9" ht="18">
      <c r="A23" s="8" t="s">
        <v>21</v>
      </c>
      <c r="B23" s="9">
        <v>17</v>
      </c>
      <c r="C23" s="11"/>
      <c r="D23" s="7"/>
      <c r="E23" s="7"/>
      <c r="F23" s="7"/>
      <c r="G23" s="7"/>
      <c r="H23" s="7"/>
      <c r="I23" s="7"/>
    </row>
    <row r="24" spans="1:9" ht="18">
      <c r="A24" s="8" t="s">
        <v>22</v>
      </c>
      <c r="B24" s="9">
        <v>18</v>
      </c>
      <c r="C24" s="11"/>
      <c r="D24" s="7"/>
      <c r="E24" s="7"/>
      <c r="F24" s="7"/>
      <c r="G24" s="7"/>
      <c r="H24" s="7"/>
      <c r="I24" s="7"/>
    </row>
    <row r="25" spans="1:9" ht="18">
      <c r="A25" s="8" t="s">
        <v>23</v>
      </c>
      <c r="B25" s="9">
        <v>19</v>
      </c>
      <c r="C25" s="11"/>
      <c r="D25" s="7"/>
      <c r="E25" s="7"/>
      <c r="F25" s="7"/>
      <c r="G25" s="7"/>
      <c r="H25" s="7"/>
      <c r="I25" s="7"/>
    </row>
    <row r="26" spans="1:9" ht="18">
      <c r="A26" s="8" t="s">
        <v>24</v>
      </c>
      <c r="B26" s="9">
        <v>20</v>
      </c>
      <c r="C26" s="11"/>
      <c r="D26" s="7"/>
      <c r="E26" s="7"/>
      <c r="F26" s="7"/>
      <c r="G26" s="7"/>
      <c r="H26" s="7"/>
      <c r="I26" s="7"/>
    </row>
    <row r="27" spans="1:9" ht="18">
      <c r="A27" s="8" t="s">
        <v>25</v>
      </c>
      <c r="B27" s="9">
        <v>21</v>
      </c>
      <c r="C27" s="11"/>
      <c r="D27" s="7"/>
      <c r="E27" s="7"/>
      <c r="F27" s="7"/>
      <c r="G27" s="7"/>
      <c r="H27" s="7"/>
      <c r="I27" s="7"/>
    </row>
    <row r="28" spans="1:9" ht="18">
      <c r="A28" s="8" t="s">
        <v>26</v>
      </c>
      <c r="B28" s="9">
        <v>22</v>
      </c>
      <c r="C28" s="11"/>
      <c r="D28" s="7"/>
      <c r="E28" s="7"/>
      <c r="F28" s="7"/>
      <c r="G28" s="7"/>
      <c r="H28" s="7"/>
      <c r="I28" s="7"/>
    </row>
    <row r="29" spans="1:9" ht="18">
      <c r="A29" s="8" t="s">
        <v>27</v>
      </c>
      <c r="B29" s="9">
        <v>23</v>
      </c>
      <c r="C29" s="11"/>
      <c r="D29" s="7"/>
      <c r="E29" s="7"/>
      <c r="F29" s="7"/>
      <c r="G29" s="7"/>
      <c r="H29" s="7"/>
      <c r="I29" s="7"/>
    </row>
    <row r="30" spans="1:9" ht="18">
      <c r="A30" s="8" t="s">
        <v>28</v>
      </c>
      <c r="B30" s="9">
        <v>24</v>
      </c>
      <c r="C30" s="11"/>
      <c r="D30" s="7"/>
      <c r="E30" s="7"/>
      <c r="F30" s="7"/>
      <c r="G30" s="7"/>
      <c r="H30" s="7"/>
      <c r="I30" s="7"/>
    </row>
    <row r="31" spans="1:9" ht="18">
      <c r="A31" s="8" t="s">
        <v>29</v>
      </c>
      <c r="B31" s="9">
        <v>25</v>
      </c>
      <c r="C31" s="11"/>
      <c r="D31" s="7"/>
      <c r="E31" s="7"/>
      <c r="F31" s="7"/>
      <c r="G31" s="7"/>
      <c r="H31" s="7"/>
      <c r="I31" s="7"/>
    </row>
    <row r="32" spans="1:9" ht="18">
      <c r="A32" s="8" t="s">
        <v>30</v>
      </c>
      <c r="B32" s="9">
        <v>26</v>
      </c>
      <c r="C32" s="11"/>
      <c r="D32" s="7"/>
      <c r="E32" s="7"/>
      <c r="F32" s="7"/>
      <c r="G32" s="7"/>
      <c r="H32" s="7"/>
      <c r="I32" s="7"/>
    </row>
    <row r="33" spans="1:9" ht="18">
      <c r="A33" s="8" t="s">
        <v>31</v>
      </c>
      <c r="B33" s="9">
        <v>27</v>
      </c>
      <c r="C33" s="11"/>
      <c r="D33" s="7"/>
      <c r="E33" s="7"/>
      <c r="F33" s="7"/>
      <c r="G33" s="7"/>
      <c r="H33" s="7"/>
      <c r="I33" s="7"/>
    </row>
    <row r="34" spans="1:9" ht="18">
      <c r="A34" s="8" t="s">
        <v>32</v>
      </c>
      <c r="B34" s="9">
        <v>28</v>
      </c>
      <c r="C34" s="11"/>
      <c r="D34" s="7"/>
      <c r="E34" s="7"/>
      <c r="F34" s="7"/>
      <c r="G34" s="7"/>
      <c r="H34" s="7"/>
      <c r="I34" s="7"/>
    </row>
    <row r="35" spans="1:9" ht="18">
      <c r="A35" s="8" t="s">
        <v>33</v>
      </c>
      <c r="B35" s="9">
        <v>29</v>
      </c>
      <c r="C35" s="11"/>
      <c r="D35" s="7"/>
      <c r="E35" s="7"/>
      <c r="F35" s="7"/>
      <c r="G35" s="7"/>
      <c r="H35" s="7"/>
      <c r="I35" s="7"/>
    </row>
    <row r="36" spans="1:9" ht="18">
      <c r="A36" s="8" t="s">
        <v>34</v>
      </c>
      <c r="B36" s="9">
        <v>30</v>
      </c>
      <c r="C36" s="11"/>
      <c r="D36" s="7"/>
      <c r="E36" s="7"/>
      <c r="F36" s="7"/>
      <c r="G36" s="7"/>
      <c r="H36" s="7"/>
      <c r="I36" s="7"/>
    </row>
    <row r="37" spans="1:9" ht="18">
      <c r="A37" s="8" t="s">
        <v>35</v>
      </c>
      <c r="B37" s="9">
        <v>31</v>
      </c>
      <c r="C37" s="11"/>
      <c r="D37" s="7"/>
      <c r="E37" s="7"/>
      <c r="F37" s="7"/>
      <c r="G37" s="7"/>
      <c r="H37" s="7"/>
      <c r="I37" s="7"/>
    </row>
    <row r="38" spans="1:9" ht="18">
      <c r="A38" s="8" t="s">
        <v>36</v>
      </c>
      <c r="B38" s="9">
        <v>32</v>
      </c>
      <c r="C38" s="11"/>
      <c r="D38" s="7"/>
      <c r="E38" s="7"/>
      <c r="F38" s="7"/>
      <c r="G38" s="7"/>
      <c r="H38" s="7"/>
      <c r="I38" s="7"/>
    </row>
    <row r="39" spans="1:9" ht="18">
      <c r="A39" s="8" t="s">
        <v>37</v>
      </c>
      <c r="B39" s="9">
        <v>33</v>
      </c>
      <c r="C39" s="11"/>
      <c r="D39" s="7"/>
      <c r="E39" s="7"/>
      <c r="F39" s="7"/>
      <c r="G39" s="7"/>
      <c r="H39" s="7"/>
      <c r="I39" s="7"/>
    </row>
    <row r="40" spans="1:9" ht="18">
      <c r="A40" s="8" t="s">
        <v>38</v>
      </c>
      <c r="B40" s="9">
        <v>34</v>
      </c>
      <c r="C40" s="11"/>
      <c r="D40" s="7"/>
      <c r="E40" s="7"/>
      <c r="F40" s="7"/>
      <c r="G40" s="7"/>
      <c r="H40" s="7"/>
      <c r="I40" s="7"/>
    </row>
    <row r="41" spans="1:9" ht="18">
      <c r="A41" s="8" t="s">
        <v>39</v>
      </c>
      <c r="B41" s="9">
        <v>35</v>
      </c>
      <c r="C41" s="11"/>
      <c r="D41" s="7"/>
      <c r="E41" s="7"/>
      <c r="F41" s="7"/>
      <c r="G41" s="7"/>
      <c r="H41" s="7"/>
      <c r="I41" s="7"/>
    </row>
    <row r="42" spans="1:9" ht="18">
      <c r="A42" s="8" t="s">
        <v>40</v>
      </c>
      <c r="B42" s="9">
        <v>36</v>
      </c>
      <c r="C42" s="11"/>
      <c r="D42" s="7"/>
      <c r="E42" s="7"/>
      <c r="F42" s="7"/>
      <c r="G42" s="7"/>
      <c r="H42" s="7"/>
      <c r="I42" s="7"/>
    </row>
    <row r="43" spans="1:9" ht="18">
      <c r="A43" s="8" t="s">
        <v>41</v>
      </c>
      <c r="B43" s="9">
        <v>37</v>
      </c>
      <c r="C43" s="11"/>
      <c r="D43" s="7"/>
      <c r="E43" s="7"/>
      <c r="F43" s="7"/>
      <c r="G43" s="7"/>
      <c r="H43" s="7"/>
      <c r="I43" s="7"/>
    </row>
    <row r="44" spans="1:9" ht="18">
      <c r="A44" s="8" t="s">
        <v>42</v>
      </c>
      <c r="B44" s="9">
        <v>38</v>
      </c>
      <c r="C44" s="11"/>
      <c r="D44" s="7"/>
      <c r="E44" s="7"/>
      <c r="F44" s="7"/>
      <c r="G44" s="7"/>
      <c r="H44" s="7"/>
      <c r="I44" s="7"/>
    </row>
    <row r="45" spans="1:9" ht="18">
      <c r="A45" s="8" t="s">
        <v>43</v>
      </c>
      <c r="B45" s="9">
        <v>39</v>
      </c>
      <c r="C45" s="11"/>
      <c r="D45" s="7"/>
      <c r="E45" s="7"/>
      <c r="F45" s="7"/>
      <c r="G45" s="7"/>
      <c r="H45" s="7"/>
      <c r="I45" s="7"/>
    </row>
    <row r="46" spans="1:9" ht="18">
      <c r="A46" s="8" t="s">
        <v>44</v>
      </c>
      <c r="B46" s="9">
        <v>40</v>
      </c>
      <c r="C46" s="11"/>
      <c r="D46" s="7"/>
      <c r="E46" s="7"/>
      <c r="F46" s="7"/>
      <c r="G46" s="7"/>
      <c r="H46" s="7"/>
      <c r="I46" s="7"/>
    </row>
    <row r="47" spans="1:9" ht="18">
      <c r="A47" s="8" t="s">
        <v>45</v>
      </c>
      <c r="B47" s="9">
        <v>41</v>
      </c>
      <c r="C47" s="11"/>
      <c r="D47" s="7"/>
      <c r="E47" s="7"/>
      <c r="F47" s="7"/>
      <c r="G47" s="7"/>
      <c r="H47" s="7"/>
      <c r="I47" s="7"/>
    </row>
    <row r="48" spans="1:9" ht="18">
      <c r="A48" s="8" t="s">
        <v>46</v>
      </c>
      <c r="B48" s="9">
        <v>42</v>
      </c>
      <c r="C48" s="11"/>
      <c r="D48" s="7"/>
      <c r="E48" s="7"/>
      <c r="F48" s="7"/>
      <c r="G48" s="7"/>
      <c r="H48" s="7"/>
      <c r="I48" s="7"/>
    </row>
    <row r="49" spans="1:9" ht="18">
      <c r="A49" s="8" t="s">
        <v>47</v>
      </c>
      <c r="B49" s="9">
        <v>43</v>
      </c>
      <c r="C49" s="11"/>
      <c r="D49" s="7"/>
      <c r="E49" s="7"/>
      <c r="F49" s="7"/>
      <c r="G49" s="7"/>
      <c r="H49" s="7"/>
      <c r="I49" s="7"/>
    </row>
    <row r="50" spans="1:9" ht="18">
      <c r="A50" s="8" t="s">
        <v>48</v>
      </c>
      <c r="B50" s="9">
        <v>44</v>
      </c>
      <c r="C50" s="11"/>
      <c r="D50" s="7"/>
      <c r="E50" s="7"/>
      <c r="F50" s="7"/>
      <c r="G50" s="7"/>
      <c r="H50" s="7"/>
      <c r="I50" s="7"/>
    </row>
    <row r="51" spans="1:9" ht="18">
      <c r="A51" s="8" t="s">
        <v>49</v>
      </c>
      <c r="B51" s="9">
        <v>45</v>
      </c>
      <c r="C51" s="11"/>
      <c r="D51" s="7"/>
      <c r="E51" s="7"/>
      <c r="F51" s="7"/>
      <c r="G51" s="7"/>
      <c r="H51" s="7"/>
      <c r="I51" s="7"/>
    </row>
    <row r="52" spans="1:9" ht="18">
      <c r="A52" s="8" t="s">
        <v>50</v>
      </c>
      <c r="B52" s="9">
        <v>46</v>
      </c>
      <c r="C52" s="11"/>
      <c r="D52" s="7"/>
      <c r="E52" s="7"/>
      <c r="F52" s="7"/>
      <c r="G52" s="7"/>
      <c r="H52" s="7"/>
      <c r="I52" s="7"/>
    </row>
    <row r="53" spans="1:9" ht="18">
      <c r="A53" s="8" t="s">
        <v>51</v>
      </c>
      <c r="B53" s="9">
        <v>47</v>
      </c>
      <c r="C53" s="11"/>
      <c r="D53" s="7"/>
      <c r="E53" s="7"/>
      <c r="F53" s="7"/>
      <c r="G53" s="7"/>
      <c r="H53" s="7"/>
      <c r="I53" s="7"/>
    </row>
    <row r="54" spans="1:9" ht="18">
      <c r="A54" s="8" t="s">
        <v>52</v>
      </c>
      <c r="B54" s="9">
        <v>48</v>
      </c>
      <c r="C54" s="11"/>
      <c r="D54" s="7"/>
      <c r="E54" s="7"/>
      <c r="F54" s="7"/>
      <c r="G54" s="7"/>
      <c r="H54" s="7"/>
      <c r="I54" s="7"/>
    </row>
    <row r="55" spans="1:9" ht="18">
      <c r="A55" s="8" t="s">
        <v>53</v>
      </c>
      <c r="B55" s="9">
        <v>49</v>
      </c>
      <c r="C55" s="11"/>
      <c r="D55" s="7"/>
      <c r="E55" s="7"/>
      <c r="F55" s="7"/>
      <c r="G55" s="7"/>
      <c r="H55" s="7"/>
      <c r="I55" s="7"/>
    </row>
    <row r="56" spans="1:9" ht="18">
      <c r="A56" s="8" t="s">
        <v>54</v>
      </c>
      <c r="B56" s="9">
        <v>50</v>
      </c>
      <c r="C56" s="11"/>
      <c r="D56" s="7"/>
      <c r="E56" s="7"/>
      <c r="F56" s="7"/>
      <c r="G56" s="7"/>
      <c r="H56" s="7"/>
      <c r="I56" s="7"/>
    </row>
    <row r="57" spans="1:9" ht="18">
      <c r="A57" s="8" t="s">
        <v>55</v>
      </c>
      <c r="B57" s="9">
        <v>51</v>
      </c>
      <c r="C57" s="11"/>
      <c r="D57" s="7"/>
      <c r="E57" s="7"/>
      <c r="F57" s="7"/>
      <c r="G57" s="7"/>
      <c r="H57" s="7"/>
      <c r="I57" s="7"/>
    </row>
    <row r="58" spans="1:9" ht="18">
      <c r="A58" s="8" t="s">
        <v>56</v>
      </c>
      <c r="B58" s="9">
        <v>52</v>
      </c>
      <c r="C58" s="11"/>
      <c r="D58" s="7"/>
      <c r="E58" s="7"/>
      <c r="F58" s="7"/>
      <c r="G58" s="7"/>
      <c r="H58" s="7"/>
      <c r="I58" s="7"/>
    </row>
    <row r="59" spans="1:9" ht="18">
      <c r="A59" s="8" t="s">
        <v>57</v>
      </c>
      <c r="B59" s="9">
        <v>53</v>
      </c>
      <c r="C59" s="11"/>
      <c r="D59" s="7"/>
      <c r="E59" s="7"/>
      <c r="F59" s="7"/>
      <c r="G59" s="7"/>
      <c r="H59" s="7"/>
      <c r="I59" s="7"/>
    </row>
    <row r="60" spans="1:9" ht="18">
      <c r="A60" s="8" t="s">
        <v>58</v>
      </c>
      <c r="B60" s="9">
        <v>54</v>
      </c>
      <c r="C60" s="11"/>
      <c r="D60" s="7"/>
      <c r="E60" s="7"/>
      <c r="F60" s="7"/>
      <c r="G60" s="7"/>
      <c r="H60" s="7"/>
      <c r="I60" s="7"/>
    </row>
    <row r="61" spans="1:9" ht="18">
      <c r="A61" s="8" t="s">
        <v>59</v>
      </c>
      <c r="B61" s="9">
        <v>55</v>
      </c>
      <c r="C61" s="11"/>
      <c r="D61" s="7"/>
      <c r="E61" s="7"/>
      <c r="F61" s="7"/>
      <c r="G61" s="7"/>
      <c r="H61" s="7"/>
      <c r="I61" s="7"/>
    </row>
    <row r="62" spans="1:9" ht="18">
      <c r="A62" s="8" t="s">
        <v>60</v>
      </c>
      <c r="B62" s="9">
        <v>56</v>
      </c>
      <c r="C62" s="11"/>
      <c r="D62" s="7"/>
      <c r="E62" s="7"/>
      <c r="F62" s="7"/>
      <c r="G62" s="7"/>
      <c r="H62" s="7"/>
      <c r="I62" s="7"/>
    </row>
    <row r="63" spans="1:9" ht="18">
      <c r="A63" s="8" t="s">
        <v>61</v>
      </c>
      <c r="B63" s="9">
        <v>57</v>
      </c>
      <c r="C63" s="11"/>
      <c r="D63" s="7"/>
      <c r="E63" s="7"/>
      <c r="F63" s="7"/>
      <c r="G63" s="7"/>
      <c r="H63" s="7"/>
      <c r="I63" s="7"/>
    </row>
    <row r="64" spans="1:9" ht="18">
      <c r="A64" s="8" t="s">
        <v>62</v>
      </c>
      <c r="B64" s="9">
        <v>58</v>
      </c>
      <c r="C64" s="11"/>
      <c r="D64" s="7"/>
      <c r="E64" s="7"/>
      <c r="F64" s="7"/>
      <c r="G64" s="7"/>
      <c r="H64" s="7"/>
      <c r="I64" s="7"/>
    </row>
    <row r="65" spans="1:9" ht="18">
      <c r="A65" s="8" t="s">
        <v>63</v>
      </c>
      <c r="B65" s="9">
        <v>59</v>
      </c>
      <c r="C65" s="11"/>
      <c r="D65" s="7"/>
      <c r="E65" s="7"/>
      <c r="F65" s="7"/>
      <c r="G65" s="7"/>
      <c r="H65" s="7"/>
      <c r="I65" s="7"/>
    </row>
    <row r="66" spans="1:9" ht="18">
      <c r="A66" s="8" t="s">
        <v>64</v>
      </c>
      <c r="B66" s="9">
        <v>60</v>
      </c>
      <c r="C66" s="11"/>
      <c r="D66" s="7"/>
      <c r="E66" s="7"/>
      <c r="F66" s="7"/>
      <c r="G66" s="7"/>
      <c r="H66" s="7"/>
      <c r="I66" s="7"/>
    </row>
    <row r="67" spans="1:9" ht="18">
      <c r="A67" s="8" t="s">
        <v>65</v>
      </c>
      <c r="B67" s="9">
        <v>61</v>
      </c>
      <c r="C67" s="11"/>
      <c r="D67" s="7"/>
      <c r="E67" s="7"/>
      <c r="F67" s="7"/>
      <c r="G67" s="7"/>
      <c r="H67" s="7"/>
      <c r="I67" s="7"/>
    </row>
    <row r="68" spans="1:9" ht="18">
      <c r="A68" s="8" t="s">
        <v>66</v>
      </c>
      <c r="B68" s="9">
        <v>62</v>
      </c>
      <c r="C68" s="11"/>
      <c r="D68" s="7"/>
      <c r="E68" s="7"/>
      <c r="F68" s="7"/>
      <c r="G68" s="7"/>
      <c r="H68" s="7"/>
      <c r="I68" s="7"/>
    </row>
    <row r="69" spans="1:9" ht="18">
      <c r="A69" s="8" t="s">
        <v>67</v>
      </c>
      <c r="B69" s="9">
        <v>63</v>
      </c>
      <c r="C69" s="11"/>
      <c r="D69" s="7"/>
      <c r="E69" s="7"/>
      <c r="F69" s="7"/>
      <c r="G69" s="7"/>
      <c r="H69" s="7"/>
      <c r="I69" s="7"/>
    </row>
    <row r="70" spans="1:9" ht="18">
      <c r="A70" s="8" t="s">
        <v>68</v>
      </c>
      <c r="B70" s="9">
        <v>64</v>
      </c>
      <c r="C70" s="11"/>
      <c r="D70" s="7"/>
      <c r="E70" s="7"/>
      <c r="F70" s="7"/>
      <c r="G70" s="7"/>
      <c r="H70" s="7"/>
      <c r="I70" s="7"/>
    </row>
    <row r="71" spans="1:9" ht="18">
      <c r="A71" s="8" t="s">
        <v>69</v>
      </c>
      <c r="B71" s="9">
        <v>65</v>
      </c>
      <c r="C71" s="11"/>
      <c r="D71" s="7"/>
      <c r="E71" s="7"/>
      <c r="F71" s="7"/>
      <c r="G71" s="7"/>
      <c r="H71" s="7"/>
      <c r="I71" s="7"/>
    </row>
    <row r="72" spans="1:9" ht="18">
      <c r="A72" s="8" t="s">
        <v>70</v>
      </c>
      <c r="B72" s="9">
        <v>66</v>
      </c>
      <c r="C72" s="11"/>
      <c r="D72" s="7"/>
      <c r="E72" s="7"/>
      <c r="F72" s="7"/>
      <c r="G72" s="7"/>
      <c r="H72" s="7"/>
      <c r="I72" s="7"/>
    </row>
    <row r="73" spans="1:9" ht="18">
      <c r="A73" s="8" t="s">
        <v>71</v>
      </c>
      <c r="B73" s="9">
        <v>67</v>
      </c>
      <c r="C73" s="11"/>
      <c r="D73" s="7"/>
      <c r="E73" s="7"/>
      <c r="F73" s="7"/>
      <c r="G73" s="7"/>
      <c r="H73" s="7"/>
      <c r="I73" s="7"/>
    </row>
    <row r="74" spans="1:9" ht="18">
      <c r="A74" s="8" t="s">
        <v>72</v>
      </c>
      <c r="B74" s="9">
        <v>68</v>
      </c>
      <c r="C74" s="11"/>
      <c r="D74" s="7"/>
      <c r="E74" s="7"/>
      <c r="F74" s="7"/>
      <c r="G74" s="7"/>
      <c r="H74" s="7"/>
      <c r="I74" s="7"/>
    </row>
    <row r="75" spans="1:9" ht="18">
      <c r="A75" s="8" t="s">
        <v>73</v>
      </c>
      <c r="B75" s="9">
        <v>69</v>
      </c>
      <c r="C75" s="11"/>
      <c r="D75" s="7"/>
      <c r="E75" s="7"/>
      <c r="F75" s="7"/>
      <c r="G75" s="7"/>
      <c r="H75" s="7"/>
      <c r="I75" s="7"/>
    </row>
    <row r="76" spans="1:9" ht="18">
      <c r="A76" s="8" t="s">
        <v>74</v>
      </c>
      <c r="B76" s="9">
        <v>70</v>
      </c>
      <c r="C76" s="11"/>
      <c r="D76" s="7"/>
      <c r="E76" s="7"/>
      <c r="F76" s="7"/>
      <c r="G76" s="7"/>
      <c r="H76" s="7"/>
      <c r="I76" s="7"/>
    </row>
    <row r="77" spans="1:9" ht="18">
      <c r="A77" s="8" t="s">
        <v>75</v>
      </c>
      <c r="B77" s="9">
        <v>71</v>
      </c>
      <c r="C77" s="11"/>
      <c r="D77" s="7"/>
      <c r="E77" s="7"/>
      <c r="F77" s="7"/>
      <c r="G77" s="7"/>
      <c r="H77" s="7"/>
      <c r="I77" s="7"/>
    </row>
    <row r="78" spans="1:9" ht="18">
      <c r="A78" s="8" t="s">
        <v>76</v>
      </c>
      <c r="B78" s="9">
        <v>72</v>
      </c>
      <c r="C78" s="11"/>
      <c r="D78" s="7"/>
      <c r="E78" s="7"/>
      <c r="F78" s="7"/>
      <c r="G78" s="7"/>
      <c r="H78" s="7"/>
      <c r="I78" s="7"/>
    </row>
    <row r="79" spans="1:9" ht="18">
      <c r="A79" s="8" t="s">
        <v>77</v>
      </c>
      <c r="B79" s="9">
        <v>73</v>
      </c>
      <c r="C79" s="11"/>
      <c r="D79" s="7"/>
      <c r="E79" s="7"/>
      <c r="F79" s="7"/>
      <c r="G79" s="7"/>
      <c r="H79" s="7"/>
      <c r="I79" s="7"/>
    </row>
    <row r="80" spans="1:9" ht="18">
      <c r="A80" s="8" t="s">
        <v>78</v>
      </c>
      <c r="B80" s="9">
        <v>74</v>
      </c>
      <c r="C80" s="11"/>
      <c r="D80" s="7"/>
      <c r="E80" s="7"/>
      <c r="F80" s="7"/>
      <c r="G80" s="7"/>
      <c r="H80" s="7"/>
      <c r="I80" s="7"/>
    </row>
    <row r="81" spans="1:9" ht="18">
      <c r="A81" s="8" t="s">
        <v>79</v>
      </c>
      <c r="B81" s="9">
        <v>75</v>
      </c>
      <c r="C81" s="11"/>
      <c r="D81" s="7"/>
      <c r="E81" s="7"/>
      <c r="F81" s="7"/>
      <c r="G81" s="7"/>
      <c r="H81" s="7"/>
      <c r="I81" s="7"/>
    </row>
    <row r="82" spans="1:9" ht="18">
      <c r="A82" s="8" t="s">
        <v>80</v>
      </c>
      <c r="B82" s="9">
        <v>76</v>
      </c>
      <c r="C82" s="11"/>
      <c r="D82" s="7"/>
      <c r="E82" s="7"/>
      <c r="F82" s="7"/>
      <c r="G82" s="7"/>
      <c r="H82" s="7"/>
      <c r="I82" s="7"/>
    </row>
    <row r="83" spans="1:9" ht="18">
      <c r="A83" s="8" t="s">
        <v>81</v>
      </c>
      <c r="B83" s="9">
        <v>77</v>
      </c>
      <c r="C83" s="11"/>
      <c r="D83" s="7"/>
      <c r="E83" s="7"/>
      <c r="F83" s="7"/>
      <c r="G83" s="7"/>
      <c r="H83" s="7"/>
      <c r="I83" s="7"/>
    </row>
    <row r="84" spans="1:9" ht="18">
      <c r="A84" s="8" t="s">
        <v>82</v>
      </c>
      <c r="B84" s="9">
        <v>78</v>
      </c>
      <c r="C84" s="11"/>
      <c r="D84" s="7"/>
      <c r="E84" s="7"/>
      <c r="F84" s="7"/>
      <c r="G84" s="7"/>
      <c r="H84" s="7"/>
      <c r="I84" s="7"/>
    </row>
    <row r="85" spans="1:9" ht="18">
      <c r="A85" s="8" t="s">
        <v>83</v>
      </c>
      <c r="B85" s="9">
        <v>79</v>
      </c>
      <c r="C85" s="11"/>
      <c r="D85" s="7"/>
      <c r="E85" s="7"/>
      <c r="F85" s="7"/>
      <c r="G85" s="7"/>
      <c r="H85" s="7"/>
      <c r="I85" s="7"/>
    </row>
    <row r="86" spans="1:9" ht="18">
      <c r="A86" s="8" t="s">
        <v>84</v>
      </c>
      <c r="B86" s="9">
        <v>80</v>
      </c>
      <c r="C86" s="11"/>
      <c r="D86" s="7"/>
      <c r="E86" s="7"/>
      <c r="F86" s="7"/>
      <c r="G86" s="7"/>
      <c r="H86" s="7"/>
      <c r="I86" s="7"/>
    </row>
    <row r="87" spans="1:9" ht="18">
      <c r="A87" s="8" t="s">
        <v>85</v>
      </c>
      <c r="B87" s="9">
        <v>81</v>
      </c>
      <c r="C87" s="11"/>
      <c r="D87" s="7"/>
      <c r="E87" s="7"/>
      <c r="F87" s="7"/>
      <c r="G87" s="7"/>
      <c r="H87" s="7"/>
      <c r="I87" s="7"/>
    </row>
    <row r="88" spans="1:9" ht="18">
      <c r="A88" s="8" t="s">
        <v>86</v>
      </c>
      <c r="B88" s="9">
        <v>82</v>
      </c>
      <c r="C88" s="11"/>
      <c r="D88" s="7"/>
      <c r="E88" s="7"/>
      <c r="F88" s="7"/>
      <c r="G88" s="7"/>
      <c r="H88" s="7"/>
      <c r="I88" s="7"/>
    </row>
    <row r="89" spans="1:9" ht="18">
      <c r="A89" s="8" t="s">
        <v>87</v>
      </c>
      <c r="B89" s="9">
        <v>83</v>
      </c>
      <c r="C89" s="11"/>
      <c r="D89" s="7"/>
      <c r="E89" s="7"/>
      <c r="F89" s="7"/>
      <c r="G89" s="7"/>
      <c r="H89" s="7"/>
      <c r="I89" s="7"/>
    </row>
    <row r="90" spans="1:9" ht="18">
      <c r="A90" s="8" t="s">
        <v>88</v>
      </c>
      <c r="B90" s="9">
        <v>84</v>
      </c>
      <c r="C90" s="11"/>
      <c r="D90" s="7"/>
      <c r="E90" s="7"/>
      <c r="F90" s="7"/>
      <c r="G90" s="7"/>
      <c r="H90" s="7"/>
      <c r="I90" s="7"/>
    </row>
    <row r="91" spans="1:9" ht="18">
      <c r="A91" s="8" t="s">
        <v>89</v>
      </c>
      <c r="B91" s="9">
        <v>85</v>
      </c>
      <c r="C91" s="11"/>
      <c r="D91" s="7"/>
      <c r="E91" s="7"/>
      <c r="F91" s="7"/>
      <c r="G91" s="7"/>
      <c r="H91" s="7"/>
      <c r="I91" s="7"/>
    </row>
    <row r="92" spans="1:9" ht="18">
      <c r="A92" s="8" t="s">
        <v>90</v>
      </c>
      <c r="B92" s="9">
        <v>86</v>
      </c>
      <c r="C92" s="11"/>
      <c r="D92" s="7"/>
      <c r="E92" s="7"/>
      <c r="F92" s="7"/>
      <c r="G92" s="7"/>
      <c r="H92" s="7"/>
      <c r="I92" s="7"/>
    </row>
    <row r="93" spans="1:9" ht="18">
      <c r="A93" s="8" t="s">
        <v>91</v>
      </c>
      <c r="B93" s="9">
        <v>87</v>
      </c>
      <c r="C93" s="11"/>
      <c r="D93" s="7"/>
      <c r="E93" s="7"/>
      <c r="F93" s="7"/>
      <c r="G93" s="7"/>
      <c r="H93" s="7"/>
      <c r="I93" s="7"/>
    </row>
    <row r="94" spans="1:9" ht="18">
      <c r="A94" s="8" t="s">
        <v>92</v>
      </c>
      <c r="B94" s="9">
        <v>88</v>
      </c>
      <c r="C94" s="11"/>
      <c r="D94" s="7"/>
      <c r="E94" s="7"/>
      <c r="F94" s="7"/>
      <c r="G94" s="7"/>
      <c r="H94" s="7"/>
      <c r="I94" s="7"/>
    </row>
    <row r="95" spans="1:9" ht="18">
      <c r="A95" s="8" t="s">
        <v>93</v>
      </c>
      <c r="B95" s="9">
        <v>89</v>
      </c>
      <c r="C95" s="11"/>
      <c r="D95" s="7"/>
      <c r="E95" s="7"/>
      <c r="F95" s="7"/>
      <c r="G95" s="7"/>
      <c r="H95" s="7"/>
      <c r="I95" s="7"/>
    </row>
    <row r="96" spans="1:9" ht="18">
      <c r="A96" s="8" t="s">
        <v>94</v>
      </c>
      <c r="B96" s="9">
        <v>90</v>
      </c>
      <c r="C96" s="11"/>
      <c r="D96" s="7"/>
      <c r="E96" s="7"/>
      <c r="F96" s="7"/>
      <c r="G96" s="7"/>
      <c r="H96" s="7"/>
      <c r="I96" s="7"/>
    </row>
    <row r="97" spans="1:9" ht="18">
      <c r="A97" s="8" t="s">
        <v>95</v>
      </c>
      <c r="B97" s="9">
        <v>91</v>
      </c>
      <c r="C97" s="11"/>
      <c r="D97" s="7"/>
      <c r="E97" s="7"/>
      <c r="F97" s="7"/>
      <c r="G97" s="7"/>
      <c r="H97" s="7"/>
      <c r="I97" s="7"/>
    </row>
    <row r="98" spans="1:9" ht="18">
      <c r="A98" s="8" t="s">
        <v>96</v>
      </c>
      <c r="B98" s="9">
        <v>92</v>
      </c>
      <c r="C98" s="11"/>
      <c r="D98" s="7"/>
      <c r="E98" s="7"/>
      <c r="F98" s="7"/>
      <c r="G98" s="7"/>
      <c r="H98" s="7"/>
      <c r="I98" s="7"/>
    </row>
    <row r="99" spans="1:9" ht="18">
      <c r="A99" s="8" t="s">
        <v>97</v>
      </c>
      <c r="B99" s="9">
        <v>93</v>
      </c>
      <c r="C99" s="11"/>
      <c r="D99" s="7"/>
      <c r="E99" s="7"/>
      <c r="F99" s="7"/>
      <c r="G99" s="7"/>
      <c r="H99" s="7"/>
      <c r="I99" s="7"/>
    </row>
    <row r="100" spans="1:9" ht="18">
      <c r="A100" s="8" t="s">
        <v>98</v>
      </c>
      <c r="B100" s="9">
        <v>94</v>
      </c>
      <c r="C100" s="11"/>
      <c r="D100" s="7"/>
      <c r="E100" s="7"/>
      <c r="F100" s="7"/>
      <c r="G100" s="7"/>
      <c r="H100" s="7"/>
      <c r="I100" s="7"/>
    </row>
    <row r="101" spans="1:9" ht="18">
      <c r="A101" s="8" t="s">
        <v>99</v>
      </c>
      <c r="B101" s="9">
        <v>95</v>
      </c>
      <c r="C101" s="11"/>
      <c r="D101" s="7"/>
      <c r="E101" s="7"/>
      <c r="F101" s="7"/>
      <c r="G101" s="7"/>
      <c r="H101" s="7"/>
      <c r="I101" s="7"/>
    </row>
    <row r="102" spans="1:9" ht="18">
      <c r="A102" s="8" t="s">
        <v>100</v>
      </c>
      <c r="B102" s="9">
        <v>96</v>
      </c>
      <c r="C102" s="11"/>
      <c r="D102" s="7"/>
      <c r="E102" s="7"/>
      <c r="F102" s="7"/>
      <c r="G102" s="7"/>
      <c r="H102" s="7"/>
      <c r="I102" s="7"/>
    </row>
    <row r="103" spans="1:9" ht="18">
      <c r="A103" s="8" t="s">
        <v>101</v>
      </c>
      <c r="B103" s="9">
        <v>97</v>
      </c>
      <c r="C103" s="11"/>
      <c r="D103" s="7"/>
      <c r="E103" s="7"/>
      <c r="F103" s="7"/>
      <c r="G103" s="7"/>
      <c r="H103" s="7"/>
      <c r="I103" s="7"/>
    </row>
    <row r="104" spans="1:9" ht="18">
      <c r="A104" s="8" t="s">
        <v>102</v>
      </c>
      <c r="B104" s="9">
        <v>98</v>
      </c>
      <c r="C104" s="11"/>
      <c r="D104" s="7"/>
      <c r="E104" s="7"/>
      <c r="F104" s="7"/>
      <c r="G104" s="7"/>
      <c r="H104" s="7"/>
      <c r="I104" s="7"/>
    </row>
    <row r="105" spans="1:9" ht="18">
      <c r="A105" s="8" t="s">
        <v>103</v>
      </c>
      <c r="B105" s="9">
        <v>99</v>
      </c>
      <c r="C105" s="11"/>
      <c r="D105" s="7"/>
      <c r="E105" s="7"/>
      <c r="F105" s="7"/>
      <c r="G105" s="7"/>
      <c r="H105" s="7"/>
      <c r="I105" s="7"/>
    </row>
    <row r="106" spans="1:9" ht="18">
      <c r="A106" s="8" t="s">
        <v>104</v>
      </c>
      <c r="B106" s="9">
        <v>100</v>
      </c>
      <c r="C106" s="11"/>
      <c r="D106" s="7"/>
      <c r="E106" s="7"/>
      <c r="F106" s="7"/>
      <c r="G106" s="7"/>
      <c r="H106" s="7"/>
      <c r="I106" s="7"/>
    </row>
    <row r="107" spans="1:9" ht="18">
      <c r="A107" s="8" t="s">
        <v>105</v>
      </c>
      <c r="B107" s="9">
        <v>101</v>
      </c>
      <c r="C107" s="11"/>
      <c r="D107" s="7"/>
      <c r="E107" s="7"/>
      <c r="F107" s="7"/>
      <c r="G107" s="7"/>
      <c r="H107" s="7"/>
      <c r="I107" s="7"/>
    </row>
    <row r="108" spans="1:9" ht="18">
      <c r="A108" s="8" t="s">
        <v>106</v>
      </c>
      <c r="B108" s="9">
        <v>102</v>
      </c>
      <c r="C108" s="11"/>
      <c r="D108" s="7"/>
      <c r="E108" s="7"/>
      <c r="F108" s="7"/>
      <c r="G108" s="7"/>
      <c r="H108" s="7"/>
      <c r="I108" s="7"/>
    </row>
    <row r="109" spans="1:9" ht="18">
      <c r="A109" s="8" t="s">
        <v>107</v>
      </c>
      <c r="B109" s="9">
        <v>103</v>
      </c>
      <c r="C109" s="11"/>
      <c r="D109" s="7"/>
      <c r="E109" s="7"/>
      <c r="F109" s="7"/>
      <c r="G109" s="7"/>
      <c r="H109" s="7"/>
      <c r="I109" s="7"/>
    </row>
    <row r="110" spans="1:9" ht="18">
      <c r="A110" s="8" t="s">
        <v>108</v>
      </c>
      <c r="B110" s="9">
        <v>104</v>
      </c>
      <c r="C110" s="11"/>
      <c r="D110" s="7"/>
      <c r="E110" s="7"/>
      <c r="F110" s="7"/>
      <c r="G110" s="7"/>
      <c r="H110" s="7"/>
      <c r="I110" s="7"/>
    </row>
    <row r="111" spans="1:9" ht="18">
      <c r="A111" s="8" t="s">
        <v>109</v>
      </c>
      <c r="B111" s="9">
        <v>105</v>
      </c>
      <c r="C111" s="11"/>
      <c r="D111" s="7"/>
      <c r="E111" s="7"/>
      <c r="F111" s="7"/>
      <c r="G111" s="7"/>
      <c r="H111" s="7"/>
      <c r="I111" s="7"/>
    </row>
    <row r="112" spans="1:9" ht="18">
      <c r="A112" s="8" t="s">
        <v>110</v>
      </c>
      <c r="B112" s="9">
        <v>106</v>
      </c>
      <c r="C112" s="11"/>
      <c r="D112" s="7"/>
      <c r="E112" s="7"/>
      <c r="F112" s="7"/>
      <c r="G112" s="7"/>
      <c r="H112" s="7"/>
      <c r="I112" s="7"/>
    </row>
    <row r="113" spans="1:9" ht="18">
      <c r="A113" s="8" t="s">
        <v>111</v>
      </c>
      <c r="B113" s="9">
        <v>107</v>
      </c>
      <c r="C113" s="11"/>
      <c r="D113" s="7"/>
      <c r="E113" s="7"/>
      <c r="F113" s="7"/>
      <c r="G113" s="7"/>
      <c r="H113" s="7"/>
      <c r="I113" s="7"/>
    </row>
    <row r="114" spans="1:9" ht="18">
      <c r="A114" s="8" t="s">
        <v>112</v>
      </c>
      <c r="B114" s="9">
        <v>108</v>
      </c>
      <c r="C114" s="11"/>
      <c r="D114" s="7"/>
      <c r="E114" s="7"/>
      <c r="F114" s="7"/>
      <c r="G114" s="7"/>
      <c r="H114" s="7"/>
      <c r="I114" s="7"/>
    </row>
    <row r="115" spans="1:9" ht="18">
      <c r="A115" s="8" t="s">
        <v>113</v>
      </c>
      <c r="B115" s="9">
        <v>109</v>
      </c>
      <c r="C115" s="11"/>
      <c r="D115" s="7"/>
      <c r="E115" s="7"/>
      <c r="F115" s="7"/>
      <c r="G115" s="7"/>
      <c r="H115" s="7"/>
      <c r="I115" s="7"/>
    </row>
    <row r="116" spans="1:9" ht="18">
      <c r="A116" s="8" t="s">
        <v>114</v>
      </c>
      <c r="B116" s="9">
        <v>110</v>
      </c>
      <c r="C116" s="11"/>
      <c r="D116" s="7"/>
      <c r="E116" s="7"/>
      <c r="F116" s="7"/>
      <c r="G116" s="7"/>
      <c r="H116" s="7"/>
      <c r="I116" s="7"/>
    </row>
    <row r="117" spans="1:9" ht="18">
      <c r="A117" s="8" t="s">
        <v>115</v>
      </c>
      <c r="B117" s="9">
        <v>111</v>
      </c>
      <c r="C117" s="11"/>
      <c r="D117" s="7"/>
      <c r="E117" s="7"/>
      <c r="F117" s="7"/>
      <c r="G117" s="7"/>
      <c r="H117" s="7"/>
      <c r="I117" s="7"/>
    </row>
    <row r="118" spans="1:9" ht="18">
      <c r="A118" s="8" t="s">
        <v>116</v>
      </c>
      <c r="B118" s="9">
        <v>112</v>
      </c>
      <c r="C118" s="11"/>
      <c r="D118" s="7"/>
      <c r="E118" s="7"/>
      <c r="F118" s="7"/>
      <c r="G118" s="7"/>
      <c r="H118" s="7"/>
      <c r="I118" s="7"/>
    </row>
    <row r="119" spans="1:9" ht="18">
      <c r="A119" s="8" t="s">
        <v>117</v>
      </c>
      <c r="B119" s="9">
        <v>113</v>
      </c>
      <c r="C119" s="11"/>
      <c r="D119" s="7"/>
      <c r="E119" s="7"/>
      <c r="F119" s="7"/>
      <c r="G119" s="7"/>
      <c r="H119" s="7"/>
      <c r="I119" s="7"/>
    </row>
    <row r="120" spans="1:9" ht="18">
      <c r="A120" s="8" t="s">
        <v>118</v>
      </c>
      <c r="B120" s="9">
        <v>114</v>
      </c>
      <c r="C120" s="11"/>
      <c r="D120" s="7"/>
      <c r="E120" s="7"/>
      <c r="F120" s="7"/>
      <c r="G120" s="7"/>
      <c r="H120" s="7"/>
      <c r="I120" s="7"/>
    </row>
    <row r="121" spans="1:9" ht="18">
      <c r="A121" s="8" t="s">
        <v>119</v>
      </c>
      <c r="B121" s="9">
        <v>115</v>
      </c>
      <c r="C121" s="11"/>
      <c r="D121" s="7"/>
      <c r="E121" s="7"/>
      <c r="F121" s="7"/>
      <c r="G121" s="7"/>
      <c r="H121" s="7"/>
      <c r="I121" s="7"/>
    </row>
    <row r="122" spans="1:9" ht="18">
      <c r="A122" s="8" t="s">
        <v>119</v>
      </c>
      <c r="B122" s="9">
        <v>116</v>
      </c>
      <c r="C122" s="11"/>
      <c r="D122" s="7"/>
      <c r="E122" s="7"/>
      <c r="F122" s="7"/>
      <c r="G122" s="7"/>
      <c r="H122" s="7"/>
      <c r="I122" s="7"/>
    </row>
    <row r="123" spans="1:9" ht="18">
      <c r="A123" s="8" t="s">
        <v>119</v>
      </c>
      <c r="B123" s="9">
        <v>117</v>
      </c>
      <c r="C123" s="11"/>
      <c r="D123" s="7"/>
      <c r="E123" s="7"/>
      <c r="F123" s="7"/>
      <c r="G123" s="7"/>
      <c r="H123" s="7"/>
      <c r="I123" s="7"/>
    </row>
    <row r="124" spans="1:9" ht="18">
      <c r="A124" s="8" t="s">
        <v>119</v>
      </c>
      <c r="B124" s="9">
        <v>118</v>
      </c>
      <c r="C124" s="11"/>
      <c r="D124" s="7"/>
      <c r="E124" s="7"/>
      <c r="F124" s="7"/>
      <c r="G124" s="7"/>
      <c r="H124" s="7"/>
      <c r="I124" s="7"/>
    </row>
    <row r="125" spans="1:9" ht="18">
      <c r="A125" s="8" t="s">
        <v>119</v>
      </c>
      <c r="B125" s="9">
        <v>119</v>
      </c>
      <c r="C125" s="11"/>
      <c r="D125" s="7"/>
      <c r="E125" s="7"/>
      <c r="F125" s="7"/>
      <c r="G125" s="7"/>
      <c r="H125" s="7"/>
      <c r="I125" s="7"/>
    </row>
    <row r="126" spans="1:9" ht="18">
      <c r="A126" s="8" t="s">
        <v>119</v>
      </c>
      <c r="B126" s="9">
        <v>120</v>
      </c>
      <c r="C126" s="11"/>
      <c r="D126" s="7"/>
      <c r="E126" s="7"/>
      <c r="F126" s="7"/>
      <c r="G126" s="7"/>
      <c r="H126" s="7"/>
      <c r="I126" s="7"/>
    </row>
    <row r="127" spans="1:9" ht="18">
      <c r="A127" s="8" t="s">
        <v>119</v>
      </c>
      <c r="B127" s="9">
        <v>121</v>
      </c>
      <c r="C127" s="11"/>
      <c r="D127" s="7"/>
      <c r="E127" s="7"/>
      <c r="F127" s="7"/>
      <c r="G127" s="7"/>
      <c r="H127" s="7"/>
      <c r="I127" s="7"/>
    </row>
    <row r="128" spans="1:9" ht="18">
      <c r="A128" s="8" t="s">
        <v>119</v>
      </c>
      <c r="B128" s="9">
        <v>122</v>
      </c>
      <c r="C128" s="11"/>
      <c r="D128" s="7"/>
      <c r="E128" s="7"/>
      <c r="F128" s="7"/>
      <c r="G128" s="7"/>
      <c r="H128" s="7"/>
      <c r="I128" s="7"/>
    </row>
    <row r="129" spans="1:9" ht="18">
      <c r="A129" s="8" t="s">
        <v>119</v>
      </c>
      <c r="B129" s="9">
        <v>123</v>
      </c>
      <c r="C129" s="11"/>
      <c r="D129" s="7"/>
      <c r="E129" s="7"/>
      <c r="F129" s="7"/>
      <c r="G129" s="7"/>
      <c r="H129" s="7"/>
      <c r="I129" s="7"/>
    </row>
    <row r="130" spans="1:9" ht="18">
      <c r="A130" s="8" t="s">
        <v>119</v>
      </c>
      <c r="B130" s="9">
        <v>124</v>
      </c>
      <c r="C130" s="11"/>
      <c r="D130" s="7"/>
      <c r="E130" s="7"/>
      <c r="F130" s="7"/>
      <c r="G130" s="7"/>
      <c r="H130" s="7"/>
      <c r="I130" s="7"/>
    </row>
    <row r="131" spans="1:9" ht="18">
      <c r="A131" s="8" t="s">
        <v>119</v>
      </c>
      <c r="B131" s="9">
        <v>125</v>
      </c>
      <c r="C131" s="11"/>
      <c r="D131" s="7"/>
      <c r="E131" s="7"/>
      <c r="F131" s="7"/>
      <c r="G131" s="7"/>
      <c r="H131" s="7"/>
      <c r="I131" s="7"/>
    </row>
    <row r="132" spans="1:9" ht="18">
      <c r="A132" s="8" t="s">
        <v>119</v>
      </c>
      <c r="B132" s="9">
        <v>126</v>
      </c>
      <c r="C132" s="11"/>
      <c r="D132" s="7"/>
      <c r="E132" s="7"/>
      <c r="F132" s="7"/>
      <c r="G132" s="7"/>
      <c r="H132" s="7"/>
      <c r="I132" s="7"/>
    </row>
    <row r="133" spans="1:9" ht="18">
      <c r="A133" s="8" t="s">
        <v>119</v>
      </c>
      <c r="B133" s="9">
        <v>127</v>
      </c>
      <c r="C133" s="11"/>
      <c r="D133" s="7"/>
      <c r="E133" s="7"/>
      <c r="F133" s="7"/>
      <c r="G133" s="7"/>
      <c r="H133" s="7"/>
      <c r="I133" s="7"/>
    </row>
    <row r="134" spans="1:9" ht="18">
      <c r="A134" s="8" t="s">
        <v>119</v>
      </c>
      <c r="B134" s="9">
        <v>128</v>
      </c>
      <c r="C134" s="11"/>
      <c r="D134" s="7"/>
      <c r="E134" s="7"/>
      <c r="F134" s="7"/>
      <c r="G134" s="7"/>
      <c r="H134" s="7"/>
      <c r="I134" s="7"/>
    </row>
  </sheetData>
  <sheetProtection sheet="1" objects="1" scenarios="1"/>
  <mergeCells count="3">
    <mergeCell ref="A1:I1"/>
    <mergeCell ref="A2:I2"/>
    <mergeCell ref="A3:I3"/>
  </mergeCells>
  <conditionalFormatting sqref="C7:C134">
    <cfRule type="cellIs" priority="1" dxfId="0" operator="equal" stopIfTrue="1">
      <formula>0</formula>
    </cfRule>
  </conditionalFormatting>
  <conditionalFormatting sqref="A7:A13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AM278"/>
  <sheetViews>
    <sheetView view="pageBreakPreview" zoomScaleSheetLayoutView="100" workbookViewId="0" topLeftCell="A1">
      <selection activeCell="I5" sqref="I5"/>
    </sheetView>
  </sheetViews>
  <sheetFormatPr defaultColWidth="9.00390625" defaultRowHeight="6" customHeight="1"/>
  <cols>
    <col min="1" max="1" width="6.00390625" style="14" customWidth="1"/>
    <col min="2" max="2" width="18.875" style="14" customWidth="1"/>
    <col min="3" max="6" width="16.75390625" style="14" customWidth="1"/>
    <col min="7" max="9" width="6.75390625" style="14" customWidth="1"/>
    <col min="10" max="10" width="5.75390625" style="13" customWidth="1"/>
    <col min="11" max="11" width="1.75390625" style="13" customWidth="1"/>
    <col min="12" max="39" width="9.125" style="13" customWidth="1"/>
    <col min="40" max="16384" width="9.125" style="14" customWidth="1"/>
  </cols>
  <sheetData>
    <row r="1" spans="1:10" ht="13.5" customHeight="1">
      <c r="A1" s="80" t="str">
        <f>СпНл!A1</f>
        <v>Кубок Республики Башкортостан 2013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3.5" customHeight="1">
      <c r="A2" s="81" t="str">
        <f>СпНл!A2</f>
        <v>Начальная лига 40-го Этапа Бадретдинов 50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3.5" customHeight="1">
      <c r="A3" s="82">
        <f>СпНл!A3</f>
        <v>41560</v>
      </c>
      <c r="B3" s="82"/>
      <c r="C3" s="82"/>
      <c r="D3" s="82"/>
      <c r="E3" s="82"/>
      <c r="F3" s="82"/>
      <c r="G3" s="82"/>
      <c r="H3" s="82"/>
      <c r="I3" s="82"/>
      <c r="J3" s="82"/>
    </row>
    <row r="4" spans="1:39" ht="14.25" customHeight="1">
      <c r="A4" s="16">
        <v>1</v>
      </c>
      <c r="B4" s="17" t="str">
        <f>СпНл!A7</f>
        <v>Шайнуров Вадим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2:39" ht="14.25" customHeight="1">
      <c r="B5" s="19">
        <v>1</v>
      </c>
      <c r="C5" s="20" t="s">
        <v>5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1:39" ht="14.25" customHeight="1">
      <c r="A6" s="16">
        <v>128</v>
      </c>
      <c r="B6" s="21" t="str">
        <f>СпНл!A134</f>
        <v>_</v>
      </c>
      <c r="C6" s="22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</row>
    <row r="7" spans="3:39" ht="14.25" customHeight="1">
      <c r="C7" s="19">
        <v>65</v>
      </c>
      <c r="D7" s="20" t="s">
        <v>5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</row>
    <row r="8" spans="1:39" ht="14.25" customHeight="1">
      <c r="A8" s="16">
        <v>65</v>
      </c>
      <c r="B8" s="17" t="str">
        <f>СпНл!A71</f>
        <v>Ахтемзянов Рафаэль</v>
      </c>
      <c r="C8" s="22"/>
      <c r="D8" s="22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pans="2:39" ht="14.25" customHeight="1">
      <c r="B9" s="19">
        <v>2</v>
      </c>
      <c r="C9" s="23" t="s">
        <v>69</v>
      </c>
      <c r="D9" s="2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1:39" ht="14.25" customHeight="1">
      <c r="A10" s="16">
        <v>64</v>
      </c>
      <c r="B10" s="21" t="str">
        <f>СпНл!A70</f>
        <v>Шамсутдинов Алмаз</v>
      </c>
      <c r="D10" s="22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4:39" ht="14.25" customHeight="1">
      <c r="D11" s="19">
        <v>97</v>
      </c>
      <c r="E11" s="20" t="s">
        <v>5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39" ht="14.25" customHeight="1">
      <c r="A12" s="16">
        <v>33</v>
      </c>
      <c r="B12" s="17" t="str">
        <f>СпНл!A39</f>
        <v>Ахмадуллин Эдуард</v>
      </c>
      <c r="D12" s="22"/>
      <c r="E12" s="22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2:39" ht="14.25" customHeight="1">
      <c r="B13" s="19">
        <v>3</v>
      </c>
      <c r="C13" s="20" t="s">
        <v>37</v>
      </c>
      <c r="D13" s="22"/>
      <c r="E13" s="22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14.25" customHeight="1">
      <c r="A14" s="16">
        <f>129-33</f>
        <v>96</v>
      </c>
      <c r="B14" s="21" t="str">
        <f>СпНл!A102</f>
        <v>Сафин Айнур</v>
      </c>
      <c r="C14" s="22"/>
      <c r="D14" s="22"/>
      <c r="E14" s="22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3:39" ht="14.25" customHeight="1">
      <c r="C15" s="19">
        <v>66</v>
      </c>
      <c r="D15" s="23" t="s">
        <v>36</v>
      </c>
      <c r="E15" s="22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14.25" customHeight="1">
      <c r="A16" s="16">
        <v>97</v>
      </c>
      <c r="B16" s="17" t="str">
        <f>СпНл!A103</f>
        <v>Васюткина Полина</v>
      </c>
      <c r="C16" s="22"/>
      <c r="E16" s="22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2:39" ht="14.25" customHeight="1">
      <c r="B17" s="19">
        <v>4</v>
      </c>
      <c r="C17" s="23" t="s">
        <v>36</v>
      </c>
      <c r="E17" s="22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14.25" customHeight="1">
      <c r="A18" s="16">
        <v>32</v>
      </c>
      <c r="B18" s="21" t="str">
        <f>СпНл!A38</f>
        <v>Матвеев Алексей</v>
      </c>
      <c r="E18" s="22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5:39" ht="14.25" customHeight="1">
      <c r="E19" s="19">
        <v>113</v>
      </c>
      <c r="F19" s="20" t="s">
        <v>5</v>
      </c>
      <c r="G19" s="24"/>
      <c r="H19" s="24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14.25" customHeight="1">
      <c r="A20" s="16">
        <v>17</v>
      </c>
      <c r="B20" s="17" t="str">
        <f>СпНл!A23</f>
        <v>Марамзин Сергей</v>
      </c>
      <c r="E20" s="22"/>
      <c r="F20" s="22"/>
      <c r="G20" s="24"/>
      <c r="H20" s="24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2:39" ht="14.25" customHeight="1">
      <c r="B21" s="19">
        <v>5</v>
      </c>
      <c r="C21" s="20" t="s">
        <v>21</v>
      </c>
      <c r="E21" s="22"/>
      <c r="F21" s="22"/>
      <c r="G21" s="24"/>
      <c r="H21" s="24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14.25" customHeight="1">
      <c r="A22" s="16">
        <v>112</v>
      </c>
      <c r="B22" s="21" t="str">
        <f>СпНл!A118</f>
        <v>Гайсина Алина</v>
      </c>
      <c r="C22" s="22"/>
      <c r="E22" s="22"/>
      <c r="F22" s="22"/>
      <c r="G22" s="24"/>
      <c r="H22" s="24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3:39" ht="14.25" customHeight="1">
      <c r="C23" s="19">
        <v>67</v>
      </c>
      <c r="D23" s="20" t="s">
        <v>21</v>
      </c>
      <c r="E23" s="22"/>
      <c r="F23" s="22"/>
      <c r="G23" s="24"/>
      <c r="H23" s="24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14.25" customHeight="1">
      <c r="A24" s="16">
        <f>129-48</f>
        <v>81</v>
      </c>
      <c r="B24" s="17" t="str">
        <f>СпНл!A87</f>
        <v>Суслин Роман</v>
      </c>
      <c r="C24" s="22"/>
      <c r="D24" s="22"/>
      <c r="E24" s="22"/>
      <c r="F24" s="22"/>
      <c r="G24" s="24"/>
      <c r="H24" s="24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2:39" ht="14.25" customHeight="1">
      <c r="B25" s="19">
        <v>6</v>
      </c>
      <c r="C25" s="23" t="s">
        <v>85</v>
      </c>
      <c r="D25" s="22"/>
      <c r="E25" s="22"/>
      <c r="F25" s="22"/>
      <c r="G25" s="24"/>
      <c r="H25" s="24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14.25" customHeight="1">
      <c r="A26" s="16">
        <v>48</v>
      </c>
      <c r="B26" s="21" t="str">
        <f>СпНл!A54</f>
        <v>Валиев Эмиль</v>
      </c>
      <c r="D26" s="22"/>
      <c r="E26" s="22"/>
      <c r="F26" s="22"/>
      <c r="G26" s="24"/>
      <c r="H26" s="24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4:39" ht="14.25" customHeight="1">
      <c r="D27" s="19">
        <v>98</v>
      </c>
      <c r="E27" s="23" t="s">
        <v>21</v>
      </c>
      <c r="F27" s="22"/>
      <c r="G27" s="24"/>
      <c r="H27" s="24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14.25" customHeight="1">
      <c r="A28" s="16">
        <v>49</v>
      </c>
      <c r="B28" s="17" t="str">
        <f>СпНл!A55</f>
        <v>Макаров Роман</v>
      </c>
      <c r="D28" s="22"/>
      <c r="F28" s="22"/>
      <c r="G28" s="24"/>
      <c r="H28" s="24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2:39" ht="14.25" customHeight="1">
      <c r="B29" s="19">
        <v>7</v>
      </c>
      <c r="C29" s="20" t="s">
        <v>84</v>
      </c>
      <c r="D29" s="22"/>
      <c r="F29" s="22"/>
      <c r="G29" s="24"/>
      <c r="H29" s="24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14.25" customHeight="1">
      <c r="A30" s="16">
        <v>80</v>
      </c>
      <c r="B30" s="21" t="str">
        <f>СпНл!A86</f>
        <v>Сахабутдинов Тимур</v>
      </c>
      <c r="C30" s="22"/>
      <c r="D30" s="22"/>
      <c r="F30" s="22"/>
      <c r="G30" s="24"/>
      <c r="H30" s="24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3:39" ht="14.25" customHeight="1">
      <c r="C31" s="19">
        <v>68</v>
      </c>
      <c r="D31" s="23" t="s">
        <v>20</v>
      </c>
      <c r="F31" s="22"/>
      <c r="G31" s="24"/>
      <c r="H31" s="24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14.25" customHeight="1">
      <c r="A32" s="16">
        <v>113</v>
      </c>
      <c r="B32" s="17" t="str">
        <f>СпНл!A119</f>
        <v>Анисимова Алена</v>
      </c>
      <c r="C32" s="22"/>
      <c r="F32" s="22"/>
      <c r="G32" s="24"/>
      <c r="H32" s="24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</row>
    <row r="33" spans="2:39" ht="14.25" customHeight="1">
      <c r="B33" s="19">
        <v>8</v>
      </c>
      <c r="C33" s="23" t="s">
        <v>20</v>
      </c>
      <c r="F33" s="22"/>
      <c r="G33" s="24"/>
      <c r="H33" s="24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14.25" customHeight="1">
      <c r="A34" s="16">
        <v>16</v>
      </c>
      <c r="B34" s="21" t="str">
        <f>СпНл!A22</f>
        <v>Салимянов Руслан</v>
      </c>
      <c r="F34" s="22"/>
      <c r="G34" s="24"/>
      <c r="H34" s="24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</row>
    <row r="35" spans="6:39" ht="14.25" customHeight="1">
      <c r="F35" s="19">
        <v>121</v>
      </c>
      <c r="G35" s="25" t="s">
        <v>12</v>
      </c>
      <c r="H35" s="20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ht="14.25" customHeight="1">
      <c r="A36" s="16">
        <v>9</v>
      </c>
      <c r="B36" s="17" t="str">
        <f>СпНл!A15</f>
        <v>Набиуллин Марсель</v>
      </c>
      <c r="F36" s="22"/>
      <c r="G36" s="24"/>
      <c r="H36" s="24"/>
      <c r="I36" s="22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2:39" ht="14.25" customHeight="1">
      <c r="B37" s="19">
        <v>9</v>
      </c>
      <c r="C37" s="20" t="s">
        <v>13</v>
      </c>
      <c r="F37" s="22"/>
      <c r="G37" s="24"/>
      <c r="H37" s="24"/>
      <c r="I37" s="22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ht="14.25" customHeight="1">
      <c r="A38" s="16">
        <v>120</v>
      </c>
      <c r="B38" s="21" t="str">
        <f>СпНл!A126</f>
        <v>_</v>
      </c>
      <c r="C38" s="22"/>
      <c r="F38" s="22"/>
      <c r="G38" s="24"/>
      <c r="H38" s="24"/>
      <c r="I38" s="22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39" spans="3:39" ht="14.25" customHeight="1">
      <c r="C39" s="19">
        <v>69</v>
      </c>
      <c r="D39" s="20" t="s">
        <v>13</v>
      </c>
      <c r="F39" s="22"/>
      <c r="G39" s="24"/>
      <c r="H39" s="24"/>
      <c r="I39" s="22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ht="14.25" customHeight="1">
      <c r="A40" s="16">
        <f>129-56</f>
        <v>73</v>
      </c>
      <c r="B40" s="17" t="str">
        <f>СпНл!A79</f>
        <v>Вильданов Эмиль</v>
      </c>
      <c r="C40" s="22"/>
      <c r="D40" s="22"/>
      <c r="F40" s="22"/>
      <c r="G40" s="24"/>
      <c r="H40" s="24"/>
      <c r="I40" s="22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</row>
    <row r="41" spans="2:39" ht="14.25" customHeight="1">
      <c r="B41" s="19">
        <v>10</v>
      </c>
      <c r="C41" s="23" t="s">
        <v>77</v>
      </c>
      <c r="D41" s="22"/>
      <c r="F41" s="22"/>
      <c r="G41" s="24"/>
      <c r="H41" s="24"/>
      <c r="I41" s="22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1:39" ht="14.25" customHeight="1">
      <c r="A42" s="16">
        <v>56</v>
      </c>
      <c r="B42" s="21" t="str">
        <f>СпНл!A62</f>
        <v>Асраров Аскар</v>
      </c>
      <c r="D42" s="22"/>
      <c r="F42" s="22"/>
      <c r="G42" s="24"/>
      <c r="H42" s="24"/>
      <c r="I42" s="22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4:39" ht="14.25" customHeight="1">
      <c r="D43" s="19">
        <v>99</v>
      </c>
      <c r="E43" s="20" t="s">
        <v>28</v>
      </c>
      <c r="F43" s="22"/>
      <c r="G43" s="24"/>
      <c r="H43" s="24"/>
      <c r="I43" s="22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39" ht="14.25" customHeight="1">
      <c r="A44" s="16">
        <v>41</v>
      </c>
      <c r="B44" s="17" t="str">
        <f>СпНл!A47</f>
        <v>Харисова Диана</v>
      </c>
      <c r="D44" s="22"/>
      <c r="E44" s="22"/>
      <c r="F44" s="22"/>
      <c r="G44" s="24"/>
      <c r="H44" s="24"/>
      <c r="I44" s="22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</row>
    <row r="45" spans="2:39" ht="14.25" customHeight="1">
      <c r="B45" s="19">
        <v>11</v>
      </c>
      <c r="C45" s="20" t="s">
        <v>92</v>
      </c>
      <c r="D45" s="22"/>
      <c r="E45" s="22"/>
      <c r="F45" s="22"/>
      <c r="G45" s="24"/>
      <c r="H45" s="24"/>
      <c r="I45" s="22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 ht="14.25" customHeight="1">
      <c r="A46" s="16">
        <f>129-41</f>
        <v>88</v>
      </c>
      <c r="B46" s="21" t="str">
        <f>СпНл!A94</f>
        <v>Ахметшина Зилия</v>
      </c>
      <c r="C46" s="22"/>
      <c r="D46" s="22"/>
      <c r="E46" s="22"/>
      <c r="F46" s="22"/>
      <c r="G46" s="24"/>
      <c r="H46" s="24"/>
      <c r="I46" s="22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</row>
    <row r="47" spans="3:39" ht="14.25" customHeight="1">
      <c r="C47" s="19">
        <v>70</v>
      </c>
      <c r="D47" s="23" t="s">
        <v>28</v>
      </c>
      <c r="E47" s="22"/>
      <c r="F47" s="22"/>
      <c r="G47" s="24"/>
      <c r="H47" s="24"/>
      <c r="I47" s="22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ht="14.25" customHeight="1">
      <c r="A48" s="16">
        <v>105</v>
      </c>
      <c r="B48" s="17" t="str">
        <f>СпНл!A111</f>
        <v>Еникеев Аскар</v>
      </c>
      <c r="C48" s="22"/>
      <c r="E48" s="22"/>
      <c r="F48" s="22"/>
      <c r="G48" s="24"/>
      <c r="H48" s="24"/>
      <c r="I48" s="22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</row>
    <row r="49" spans="2:39" ht="14.25" customHeight="1">
      <c r="B49" s="19">
        <v>12</v>
      </c>
      <c r="C49" s="23" t="s">
        <v>28</v>
      </c>
      <c r="E49" s="22"/>
      <c r="F49" s="22"/>
      <c r="G49" s="24"/>
      <c r="H49" s="24"/>
      <c r="I49" s="22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ht="14.25" customHeight="1">
      <c r="A50" s="16">
        <v>24</v>
      </c>
      <c r="B50" s="21" t="str">
        <f>СпНл!A30</f>
        <v>Галимов Роберт</v>
      </c>
      <c r="E50" s="22"/>
      <c r="F50" s="22"/>
      <c r="G50" s="24"/>
      <c r="H50" s="24"/>
      <c r="I50" s="22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</row>
    <row r="51" spans="5:39" ht="14.25" customHeight="1">
      <c r="E51" s="19">
        <v>114</v>
      </c>
      <c r="F51" s="23" t="s">
        <v>12</v>
      </c>
      <c r="G51" s="24"/>
      <c r="H51" s="24"/>
      <c r="I51" s="22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 ht="14.25" customHeight="1">
      <c r="A52" s="16">
        <v>25</v>
      </c>
      <c r="B52" s="17" t="str">
        <f>СпНл!A31</f>
        <v>Ульмасова Диана</v>
      </c>
      <c r="E52" s="22"/>
      <c r="I52" s="22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</row>
    <row r="53" spans="2:39" ht="14.25" customHeight="1">
      <c r="B53" s="19">
        <v>13</v>
      </c>
      <c r="C53" s="20" t="s">
        <v>29</v>
      </c>
      <c r="E53" s="22"/>
      <c r="I53" s="22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 ht="14.25" customHeight="1">
      <c r="A54" s="16">
        <v>104</v>
      </c>
      <c r="B54" s="21" t="str">
        <f>СпНл!A110</f>
        <v>Образцов Алексей</v>
      </c>
      <c r="C54" s="22"/>
      <c r="E54" s="22"/>
      <c r="I54" s="22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</row>
    <row r="55" spans="3:39" ht="14.25" customHeight="1">
      <c r="C55" s="19">
        <v>71</v>
      </c>
      <c r="D55" s="20" t="s">
        <v>44</v>
      </c>
      <c r="E55" s="22"/>
      <c r="I55" s="22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ht="14.25" customHeight="1">
      <c r="A56" s="16">
        <v>89</v>
      </c>
      <c r="B56" s="17" t="str">
        <f>СпНл!A95</f>
        <v>Азизкулова Мижгона</v>
      </c>
      <c r="C56" s="22"/>
      <c r="D56" s="22"/>
      <c r="E56" s="22"/>
      <c r="I56" s="22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</row>
    <row r="57" spans="2:39" ht="14.25" customHeight="1">
      <c r="B57" s="19">
        <v>14</v>
      </c>
      <c r="C57" s="23" t="s">
        <v>44</v>
      </c>
      <c r="D57" s="22"/>
      <c r="E57" s="22"/>
      <c r="I57" s="22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 ht="14.25" customHeight="1">
      <c r="A58" s="16">
        <v>40</v>
      </c>
      <c r="B58" s="21" t="str">
        <f>СпНл!A46</f>
        <v>Золотихин Филипп</v>
      </c>
      <c r="D58" s="22"/>
      <c r="E58" s="22"/>
      <c r="I58" s="22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</row>
    <row r="59" spans="4:39" ht="14.25" customHeight="1">
      <c r="D59" s="19">
        <v>100</v>
      </c>
      <c r="E59" s="23" t="s">
        <v>12</v>
      </c>
      <c r="I59" s="22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</row>
    <row r="60" spans="1:39" ht="14.25" customHeight="1">
      <c r="A60" s="16">
        <v>57</v>
      </c>
      <c r="B60" s="17" t="str">
        <f>СпНл!A63</f>
        <v>Урманов Азат</v>
      </c>
      <c r="D60" s="22"/>
      <c r="I60" s="22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2:39" ht="14.25" customHeight="1">
      <c r="B61" s="19">
        <v>15</v>
      </c>
      <c r="C61" s="20" t="s">
        <v>61</v>
      </c>
      <c r="D61" s="22"/>
      <c r="I61" s="22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</row>
    <row r="62" spans="1:39" ht="14.25" customHeight="1">
      <c r="A62" s="16">
        <f>129-57</f>
        <v>72</v>
      </c>
      <c r="B62" s="21" t="str">
        <f>СпНл!A78</f>
        <v>Сухоруков Сергей</v>
      </c>
      <c r="C62" s="22"/>
      <c r="D62" s="22"/>
      <c r="I62" s="22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</row>
    <row r="63" spans="3:39" ht="14.25" customHeight="1">
      <c r="C63" s="19">
        <v>72</v>
      </c>
      <c r="D63" s="23" t="s">
        <v>12</v>
      </c>
      <c r="I63" s="22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1:39" ht="14.25" customHeight="1">
      <c r="A64" s="16">
        <v>121</v>
      </c>
      <c r="B64" s="17" t="str">
        <f>СпНл!A127</f>
        <v>_</v>
      </c>
      <c r="C64" s="22"/>
      <c r="I64" s="22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</row>
    <row r="65" spans="2:39" ht="14.25" customHeight="1">
      <c r="B65" s="19">
        <v>16</v>
      </c>
      <c r="C65" s="23" t="s">
        <v>12</v>
      </c>
      <c r="I65" s="22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</row>
    <row r="66" spans="1:39" ht="14.25" customHeight="1">
      <c r="A66" s="16">
        <v>8</v>
      </c>
      <c r="B66" s="21" t="str">
        <f>СпНл!A14</f>
        <v>Камильянов Расуль</v>
      </c>
      <c r="I66" s="22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</row>
    <row r="67" spans="1:10" ht="13.5" customHeight="1">
      <c r="A67" s="80" t="str">
        <f>СпНл!A1</f>
        <v>Кубок Республики Башкортостан 2013</v>
      </c>
      <c r="B67" s="80"/>
      <c r="C67" s="80"/>
      <c r="D67" s="80"/>
      <c r="E67" s="80"/>
      <c r="F67" s="80"/>
      <c r="G67" s="80"/>
      <c r="H67" s="80"/>
      <c r="I67" s="80"/>
      <c r="J67" s="80"/>
    </row>
    <row r="68" spans="1:10" ht="13.5" customHeight="1">
      <c r="A68" s="81" t="str">
        <f>СпНл!A2</f>
        <v>Начальная лига 40-го Этапа Бадретдинов 50</v>
      </c>
      <c r="B68" s="81"/>
      <c r="C68" s="81"/>
      <c r="D68" s="81"/>
      <c r="E68" s="81"/>
      <c r="F68" s="81"/>
      <c r="G68" s="81"/>
      <c r="H68" s="81"/>
      <c r="I68" s="81"/>
      <c r="J68" s="81"/>
    </row>
    <row r="69" spans="1:10" ht="13.5" customHeight="1">
      <c r="A69" s="82">
        <f>СпНл!A3</f>
        <v>41560</v>
      </c>
      <c r="B69" s="82"/>
      <c r="C69" s="82"/>
      <c r="D69" s="82"/>
      <c r="E69" s="82"/>
      <c r="F69" s="82"/>
      <c r="G69" s="82"/>
      <c r="H69" s="82"/>
      <c r="I69" s="82"/>
      <c r="J69" s="82"/>
    </row>
    <row r="70" spans="1:39" ht="14.25" customHeight="1">
      <c r="A70" s="16">
        <v>5</v>
      </c>
      <c r="B70" s="17" t="str">
        <f>СпНл!A11</f>
        <v>Буженик Александр</v>
      </c>
      <c r="F70" s="26"/>
      <c r="G70" s="26"/>
      <c r="H70" s="26"/>
      <c r="I70" s="22"/>
      <c r="J70" s="18" t="s">
        <v>120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</row>
    <row r="71" spans="2:39" ht="14.25" customHeight="1">
      <c r="B71" s="19">
        <v>17</v>
      </c>
      <c r="C71" s="20" t="s">
        <v>9</v>
      </c>
      <c r="I71" s="22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</row>
    <row r="72" spans="1:39" ht="14.25" customHeight="1">
      <c r="A72" s="16">
        <v>124</v>
      </c>
      <c r="B72" s="21" t="str">
        <f>СпНл!A130</f>
        <v>_</v>
      </c>
      <c r="C72" s="22"/>
      <c r="I72" s="22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</row>
    <row r="73" spans="3:39" ht="14.25" customHeight="1">
      <c r="C73" s="19">
        <v>73</v>
      </c>
      <c r="D73" s="20" t="s">
        <v>64</v>
      </c>
      <c r="F73" s="27"/>
      <c r="G73" s="28"/>
      <c r="H73" s="28"/>
      <c r="I73" s="29" t="s">
        <v>8</v>
      </c>
      <c r="J73" s="30">
        <v>125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</row>
    <row r="74" spans="1:39" ht="14.25" customHeight="1">
      <c r="A74" s="16">
        <v>69</v>
      </c>
      <c r="B74" s="17" t="str">
        <f>СпНл!A75</f>
        <v>Шайнуров Назар</v>
      </c>
      <c r="C74" s="22"/>
      <c r="D74" s="22"/>
      <c r="F74" s="31"/>
      <c r="G74" s="26"/>
      <c r="H74" s="26"/>
      <c r="I74" s="19"/>
      <c r="J74" s="32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39" ht="14.25" customHeight="1">
      <c r="B75" s="19">
        <v>18</v>
      </c>
      <c r="C75" s="23" t="s">
        <v>64</v>
      </c>
      <c r="D75" s="22"/>
      <c r="I75" s="22"/>
      <c r="J75" s="33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1:39" ht="14.25" customHeight="1">
      <c r="A76" s="16">
        <v>60</v>
      </c>
      <c r="B76" s="21" t="str">
        <f>СпНл!A66</f>
        <v>Николаев Дмитрий</v>
      </c>
      <c r="D76" s="22"/>
      <c r="I76" s="22"/>
      <c r="J76" s="33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</row>
    <row r="77" spans="4:39" ht="14.25" customHeight="1">
      <c r="D77" s="19">
        <v>101</v>
      </c>
      <c r="E77" s="20" t="s">
        <v>96</v>
      </c>
      <c r="I77" s="22"/>
      <c r="J77" s="33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</row>
    <row r="78" spans="1:39" ht="14.25" customHeight="1">
      <c r="A78" s="16">
        <v>37</v>
      </c>
      <c r="B78" s="17" t="str">
        <f>СпНл!A43</f>
        <v>Абдрафикова Диана</v>
      </c>
      <c r="D78" s="22"/>
      <c r="E78" s="22"/>
      <c r="I78" s="22"/>
      <c r="J78" s="33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</row>
    <row r="79" spans="2:39" ht="14.25" customHeight="1">
      <c r="B79" s="19">
        <v>19</v>
      </c>
      <c r="C79" s="20" t="s">
        <v>96</v>
      </c>
      <c r="D79" s="22"/>
      <c r="E79" s="22"/>
      <c r="I79" s="22"/>
      <c r="J79" s="33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</row>
    <row r="80" spans="1:39" ht="14.25" customHeight="1">
      <c r="A80" s="16">
        <f>129-37</f>
        <v>92</v>
      </c>
      <c r="B80" s="21" t="str">
        <f>СпНл!A98</f>
        <v>Парахина Елена</v>
      </c>
      <c r="C80" s="22"/>
      <c r="D80" s="22"/>
      <c r="E80" s="22"/>
      <c r="I80" s="22"/>
      <c r="J80" s="33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</row>
    <row r="81" spans="3:39" ht="14.25" customHeight="1">
      <c r="C81" s="19">
        <v>74</v>
      </c>
      <c r="D81" s="23" t="s">
        <v>96</v>
      </c>
      <c r="E81" s="22"/>
      <c r="I81" s="22"/>
      <c r="J81" s="33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</row>
    <row r="82" spans="1:39" ht="14.25" customHeight="1">
      <c r="A82" s="16">
        <v>101</v>
      </c>
      <c r="B82" s="17" t="str">
        <f>СпНл!A107</f>
        <v>Прожога Игнат</v>
      </c>
      <c r="C82" s="22"/>
      <c r="E82" s="22"/>
      <c r="I82" s="22"/>
      <c r="J82" s="33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</row>
    <row r="83" spans="2:39" ht="14.25" customHeight="1">
      <c r="B83" s="19">
        <v>20</v>
      </c>
      <c r="C83" s="23" t="s">
        <v>32</v>
      </c>
      <c r="E83" s="22"/>
      <c r="I83" s="22"/>
      <c r="J83" s="33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</row>
    <row r="84" spans="1:39" ht="14.25" customHeight="1">
      <c r="A84" s="16">
        <v>28</v>
      </c>
      <c r="B84" s="21" t="str">
        <f>СпНл!A34</f>
        <v>Хомутов Максим</v>
      </c>
      <c r="E84" s="22"/>
      <c r="I84" s="22"/>
      <c r="J84" s="33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</row>
    <row r="85" spans="5:39" ht="14.25" customHeight="1">
      <c r="E85" s="19">
        <v>115</v>
      </c>
      <c r="F85" s="20" t="s">
        <v>89</v>
      </c>
      <c r="G85" s="24"/>
      <c r="H85" s="24"/>
      <c r="I85" s="22"/>
      <c r="J85" s="33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</row>
    <row r="86" spans="1:39" ht="14.25" customHeight="1">
      <c r="A86" s="16">
        <v>21</v>
      </c>
      <c r="B86" s="17" t="str">
        <f>СпНл!A27</f>
        <v>Петухова Надежда</v>
      </c>
      <c r="E86" s="22"/>
      <c r="F86" s="22"/>
      <c r="G86" s="24"/>
      <c r="H86" s="24"/>
      <c r="I86" s="22"/>
      <c r="J86" s="33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</row>
    <row r="87" spans="2:39" ht="14.25" customHeight="1">
      <c r="B87" s="19">
        <v>21</v>
      </c>
      <c r="C87" s="20" t="s">
        <v>25</v>
      </c>
      <c r="E87" s="22"/>
      <c r="F87" s="22"/>
      <c r="G87" s="24"/>
      <c r="H87" s="24"/>
      <c r="I87" s="22"/>
      <c r="J87" s="33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</row>
    <row r="88" spans="1:39" ht="14.25" customHeight="1">
      <c r="A88" s="16">
        <v>108</v>
      </c>
      <c r="B88" s="21" t="str">
        <f>СпНл!A114</f>
        <v>Урманов Роман</v>
      </c>
      <c r="C88" s="22"/>
      <c r="E88" s="22"/>
      <c r="F88" s="22"/>
      <c r="G88" s="24"/>
      <c r="H88" s="24"/>
      <c r="I88" s="22"/>
      <c r="J88" s="33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</row>
    <row r="89" spans="3:39" ht="14.25" customHeight="1">
      <c r="C89" s="19">
        <v>75</v>
      </c>
      <c r="D89" s="20" t="s">
        <v>89</v>
      </c>
      <c r="E89" s="22"/>
      <c r="F89" s="22"/>
      <c r="G89" s="24"/>
      <c r="H89" s="24"/>
      <c r="I89" s="22"/>
      <c r="J89" s="33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</row>
    <row r="90" spans="1:39" ht="14.25" customHeight="1">
      <c r="A90" s="16">
        <f>129-44</f>
        <v>85</v>
      </c>
      <c r="B90" s="17" t="str">
        <f>СпНл!A91</f>
        <v>Ахметшина Лилия</v>
      </c>
      <c r="C90" s="22"/>
      <c r="D90" s="22"/>
      <c r="E90" s="22"/>
      <c r="F90" s="22"/>
      <c r="G90" s="24"/>
      <c r="H90" s="24"/>
      <c r="I90" s="22"/>
      <c r="J90" s="33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</row>
    <row r="91" spans="2:39" ht="14.25" customHeight="1">
      <c r="B91" s="19">
        <v>22</v>
      </c>
      <c r="C91" s="23" t="s">
        <v>89</v>
      </c>
      <c r="D91" s="22"/>
      <c r="E91" s="22"/>
      <c r="F91" s="22"/>
      <c r="G91" s="24"/>
      <c r="H91" s="24"/>
      <c r="I91" s="22"/>
      <c r="J91" s="33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</row>
    <row r="92" spans="1:39" ht="14.25" customHeight="1">
      <c r="A92" s="16">
        <v>44</v>
      </c>
      <c r="B92" s="21" t="str">
        <f>СпНл!A50</f>
        <v>Мохова Ирина</v>
      </c>
      <c r="D92" s="22"/>
      <c r="E92" s="22"/>
      <c r="F92" s="22"/>
      <c r="G92" s="24"/>
      <c r="H92" s="24"/>
      <c r="I92" s="22"/>
      <c r="J92" s="33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</row>
    <row r="93" spans="4:39" ht="14.25" customHeight="1">
      <c r="D93" s="19">
        <v>102</v>
      </c>
      <c r="E93" s="23" t="s">
        <v>89</v>
      </c>
      <c r="F93" s="22"/>
      <c r="G93" s="24"/>
      <c r="H93" s="24"/>
      <c r="I93" s="22"/>
      <c r="J93" s="33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</row>
    <row r="94" spans="1:39" ht="14.25" customHeight="1">
      <c r="A94" s="16">
        <v>53</v>
      </c>
      <c r="B94" s="17" t="str">
        <f>СпНл!A59</f>
        <v>Гайсин Динислам</v>
      </c>
      <c r="D94" s="22"/>
      <c r="F94" s="22"/>
      <c r="G94" s="24"/>
      <c r="H94" s="24"/>
      <c r="I94" s="22"/>
      <c r="J94" s="33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</row>
    <row r="95" spans="2:39" ht="14.25" customHeight="1">
      <c r="B95" s="19">
        <v>23</v>
      </c>
      <c r="C95" s="20" t="s">
        <v>57</v>
      </c>
      <c r="D95" s="22"/>
      <c r="F95" s="22"/>
      <c r="G95" s="24"/>
      <c r="H95" s="24"/>
      <c r="I95" s="22"/>
      <c r="J95" s="33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</row>
    <row r="96" spans="1:39" ht="14.25" customHeight="1">
      <c r="A96" s="16">
        <f>129-53</f>
        <v>76</v>
      </c>
      <c r="B96" s="21" t="str">
        <f>СпНл!A82</f>
        <v>Хусаинов Юлдаш</v>
      </c>
      <c r="C96" s="22"/>
      <c r="D96" s="22"/>
      <c r="F96" s="22"/>
      <c r="G96" s="24"/>
      <c r="H96" s="24"/>
      <c r="I96" s="22"/>
      <c r="J96" s="33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</row>
    <row r="97" spans="3:39" ht="14.25" customHeight="1">
      <c r="C97" s="19">
        <v>76</v>
      </c>
      <c r="D97" s="23" t="s">
        <v>57</v>
      </c>
      <c r="F97" s="22"/>
      <c r="G97" s="24"/>
      <c r="H97" s="24"/>
      <c r="I97" s="22"/>
      <c r="J97" s="33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</row>
    <row r="98" spans="1:39" ht="14.25" customHeight="1">
      <c r="A98" s="16">
        <v>117</v>
      </c>
      <c r="B98" s="17" t="str">
        <f>СпНл!A123</f>
        <v>_</v>
      </c>
      <c r="C98" s="22"/>
      <c r="F98" s="22"/>
      <c r="G98" s="24"/>
      <c r="H98" s="24"/>
      <c r="I98" s="22"/>
      <c r="J98" s="33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</row>
    <row r="99" spans="2:39" ht="14.25" customHeight="1">
      <c r="B99" s="19">
        <v>24</v>
      </c>
      <c r="C99" s="23" t="s">
        <v>16</v>
      </c>
      <c r="F99" s="22"/>
      <c r="G99" s="24"/>
      <c r="H99" s="24"/>
      <c r="I99" s="22"/>
      <c r="J99" s="33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</row>
    <row r="100" spans="1:39" ht="14.25" customHeight="1">
      <c r="A100" s="16">
        <v>12</v>
      </c>
      <c r="B100" s="21" t="str">
        <f>СпНл!A18</f>
        <v>Лончакова Юлия</v>
      </c>
      <c r="F100" s="22"/>
      <c r="G100" s="34"/>
      <c r="H100" s="24"/>
      <c r="I100" s="22"/>
      <c r="J100" s="33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</row>
    <row r="101" spans="6:39" ht="14.25" customHeight="1">
      <c r="F101" s="19">
        <v>122</v>
      </c>
      <c r="G101" s="25" t="s">
        <v>8</v>
      </c>
      <c r="H101" s="20"/>
      <c r="I101" s="23"/>
      <c r="J101" s="33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</row>
    <row r="102" spans="1:39" ht="14.25" customHeight="1">
      <c r="A102" s="16">
        <v>13</v>
      </c>
      <c r="B102" s="17" t="str">
        <f>СпНл!A19</f>
        <v>Макаров Егор</v>
      </c>
      <c r="F102" s="22"/>
      <c r="G102" s="24"/>
      <c r="H102" s="24"/>
      <c r="J102" s="33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</row>
    <row r="103" spans="2:39" ht="14.25" customHeight="1">
      <c r="B103" s="19">
        <v>25</v>
      </c>
      <c r="C103" s="20" t="s">
        <v>17</v>
      </c>
      <c r="F103" s="22"/>
      <c r="G103" s="24"/>
      <c r="H103" s="24"/>
      <c r="J103" s="33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</row>
    <row r="104" spans="1:39" ht="14.25" customHeight="1">
      <c r="A104" s="16">
        <v>116</v>
      </c>
      <c r="B104" s="21" t="str">
        <f>СпНл!A122</f>
        <v>_</v>
      </c>
      <c r="C104" s="22"/>
      <c r="F104" s="22"/>
      <c r="G104" s="24"/>
      <c r="H104" s="24"/>
      <c r="J104" s="33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</row>
    <row r="105" spans="3:39" ht="14.25" customHeight="1">
      <c r="C105" s="19">
        <v>77</v>
      </c>
      <c r="D105" s="20" t="s">
        <v>17</v>
      </c>
      <c r="F105" s="22"/>
      <c r="G105" s="24"/>
      <c r="H105" s="24"/>
      <c r="J105" s="33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</row>
    <row r="106" spans="1:39" ht="14.25" customHeight="1">
      <c r="A106" s="16">
        <f>129-52</f>
        <v>77</v>
      </c>
      <c r="B106" s="17" t="str">
        <f>СпНл!A83</f>
        <v>Русаков Дмитрий</v>
      </c>
      <c r="C106" s="22"/>
      <c r="D106" s="22"/>
      <c r="F106" s="22"/>
      <c r="G106" s="24"/>
      <c r="H106" s="24"/>
      <c r="J106" s="33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</row>
    <row r="107" spans="2:39" ht="14.25" customHeight="1">
      <c r="B107" s="19">
        <v>26</v>
      </c>
      <c r="C107" s="23" t="s">
        <v>81</v>
      </c>
      <c r="D107" s="22"/>
      <c r="F107" s="22"/>
      <c r="G107" s="24"/>
      <c r="H107" s="24"/>
      <c r="J107" s="33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</row>
    <row r="108" spans="1:39" ht="14.25" customHeight="1">
      <c r="A108" s="16">
        <v>52</v>
      </c>
      <c r="B108" s="21" t="str">
        <f>СпНл!A58</f>
        <v>Абылгузин Данил</v>
      </c>
      <c r="D108" s="22"/>
      <c r="F108" s="22"/>
      <c r="G108" s="24"/>
      <c r="H108" s="24"/>
      <c r="J108" s="33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</row>
    <row r="109" spans="4:39" ht="14.25" customHeight="1">
      <c r="D109" s="19">
        <v>103</v>
      </c>
      <c r="E109" s="20" t="s">
        <v>17</v>
      </c>
      <c r="F109" s="22"/>
      <c r="G109" s="24"/>
      <c r="H109" s="24"/>
      <c r="J109" s="33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</row>
    <row r="110" spans="1:39" ht="14.25" customHeight="1">
      <c r="A110" s="16">
        <v>45</v>
      </c>
      <c r="B110" s="17" t="str">
        <f>СпНл!A51</f>
        <v>Фролова Ангелина</v>
      </c>
      <c r="D110" s="22"/>
      <c r="E110" s="22"/>
      <c r="F110" s="22"/>
      <c r="G110" s="24"/>
      <c r="H110" s="24"/>
      <c r="J110" s="33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</row>
    <row r="111" spans="2:39" ht="14.25" customHeight="1">
      <c r="B111" s="19">
        <v>27</v>
      </c>
      <c r="C111" s="20" t="s">
        <v>49</v>
      </c>
      <c r="D111" s="22"/>
      <c r="E111" s="22"/>
      <c r="F111" s="22"/>
      <c r="G111" s="24"/>
      <c r="H111" s="24"/>
      <c r="J111" s="33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</row>
    <row r="112" spans="1:39" ht="14.25" customHeight="1">
      <c r="A112" s="16">
        <f>129-45</f>
        <v>84</v>
      </c>
      <c r="B112" s="21" t="str">
        <f>СпНл!A90</f>
        <v>Галина Рената</v>
      </c>
      <c r="C112" s="22"/>
      <c r="D112" s="22"/>
      <c r="E112" s="22"/>
      <c r="F112" s="22"/>
      <c r="G112" s="24"/>
      <c r="H112" s="24"/>
      <c r="J112" s="33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</row>
    <row r="113" spans="3:39" ht="14.25" customHeight="1">
      <c r="C113" s="19">
        <v>78</v>
      </c>
      <c r="D113" s="23" t="s">
        <v>24</v>
      </c>
      <c r="E113" s="22"/>
      <c r="F113" s="22"/>
      <c r="G113" s="24"/>
      <c r="H113" s="24"/>
      <c r="J113" s="33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</row>
    <row r="114" spans="1:39" ht="14.25" customHeight="1">
      <c r="A114" s="16">
        <v>109</v>
      </c>
      <c r="B114" s="17" t="str">
        <f>СпНл!A115</f>
        <v>Раянов Рамиль</v>
      </c>
      <c r="C114" s="22"/>
      <c r="E114" s="22"/>
      <c r="F114" s="22"/>
      <c r="G114" s="24"/>
      <c r="H114" s="24"/>
      <c r="J114" s="33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</row>
    <row r="115" spans="2:39" ht="14.25" customHeight="1">
      <c r="B115" s="19">
        <v>28</v>
      </c>
      <c r="C115" s="23" t="s">
        <v>24</v>
      </c>
      <c r="E115" s="22"/>
      <c r="F115" s="22"/>
      <c r="G115" s="24"/>
      <c r="H115" s="24"/>
      <c r="J115" s="33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</row>
    <row r="116" spans="1:39" ht="14.25" customHeight="1">
      <c r="A116" s="16">
        <v>20</v>
      </c>
      <c r="B116" s="21" t="str">
        <f>СпНл!A26</f>
        <v>Салихов Салават</v>
      </c>
      <c r="E116" s="22"/>
      <c r="F116" s="22"/>
      <c r="G116" s="24"/>
      <c r="H116" s="24"/>
      <c r="J116" s="33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</row>
    <row r="117" spans="5:39" ht="14.25" customHeight="1">
      <c r="E117" s="19">
        <v>116</v>
      </c>
      <c r="F117" s="23" t="s">
        <v>8</v>
      </c>
      <c r="G117" s="24"/>
      <c r="H117" s="24"/>
      <c r="J117" s="33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</row>
    <row r="118" spans="1:39" ht="14.25" customHeight="1">
      <c r="A118" s="16">
        <v>29</v>
      </c>
      <c r="B118" s="17" t="str">
        <f>СпНл!A35</f>
        <v>Серов Данил</v>
      </c>
      <c r="E118" s="22"/>
      <c r="J118" s="33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</row>
    <row r="119" spans="2:39" ht="14.25" customHeight="1">
      <c r="B119" s="19">
        <v>29</v>
      </c>
      <c r="C119" s="20" t="s">
        <v>33</v>
      </c>
      <c r="E119" s="22"/>
      <c r="J119" s="33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</row>
    <row r="120" spans="1:39" ht="14.25" customHeight="1">
      <c r="A120" s="16">
        <v>100</v>
      </c>
      <c r="B120" s="21" t="str">
        <f>СпНл!A106</f>
        <v>Алексеев Илья</v>
      </c>
      <c r="C120" s="22"/>
      <c r="E120" s="22"/>
      <c r="J120" s="33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</row>
    <row r="121" spans="3:39" ht="14.25" customHeight="1">
      <c r="C121" s="19">
        <v>79</v>
      </c>
      <c r="D121" s="20" t="s">
        <v>33</v>
      </c>
      <c r="E121" s="22"/>
      <c r="J121" s="33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</row>
    <row r="122" spans="1:39" ht="14.25" customHeight="1">
      <c r="A122" s="16">
        <f>129-36</f>
        <v>93</v>
      </c>
      <c r="B122" s="17" t="str">
        <f>СпНл!A99</f>
        <v>Полинок Оксана</v>
      </c>
      <c r="C122" s="22"/>
      <c r="D122" s="22"/>
      <c r="E122" s="22"/>
      <c r="J122" s="33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</row>
    <row r="123" spans="2:39" ht="14.25" customHeight="1">
      <c r="B123" s="19">
        <v>30</v>
      </c>
      <c r="C123" s="23" t="s">
        <v>40</v>
      </c>
      <c r="D123" s="22"/>
      <c r="E123" s="22"/>
      <c r="J123" s="33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</row>
    <row r="124" spans="1:39" ht="14.25" customHeight="1">
      <c r="A124" s="16">
        <f>65-29</f>
        <v>36</v>
      </c>
      <c r="B124" s="21" t="str">
        <f>СпНл!A42</f>
        <v>Кириллова Анастасия</v>
      </c>
      <c r="D124" s="22"/>
      <c r="E124" s="22"/>
      <c r="J124" s="33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</row>
    <row r="125" spans="4:39" ht="14.25" customHeight="1">
      <c r="D125" s="19">
        <v>104</v>
      </c>
      <c r="E125" s="23" t="s">
        <v>8</v>
      </c>
      <c r="G125" s="35"/>
      <c r="H125" s="35"/>
      <c r="I125" s="35"/>
      <c r="J125" s="36" t="s">
        <v>8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</row>
    <row r="126" spans="1:39" ht="14.25" customHeight="1">
      <c r="A126" s="16">
        <v>61</v>
      </c>
      <c r="B126" s="17" t="str">
        <f>СпНл!A67</f>
        <v>Тараканова Ангелина</v>
      </c>
      <c r="D126" s="22"/>
      <c r="G126" s="31" t="s">
        <v>121</v>
      </c>
      <c r="J126" s="37">
        <v>127</v>
      </c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</row>
    <row r="127" spans="2:39" ht="14.25" customHeight="1">
      <c r="B127" s="19">
        <v>31</v>
      </c>
      <c r="C127" s="20" t="s">
        <v>65</v>
      </c>
      <c r="D127" s="22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</row>
    <row r="128" spans="1:39" ht="14.25" customHeight="1">
      <c r="A128" s="16">
        <v>68</v>
      </c>
      <c r="B128" s="21" t="str">
        <f>СпНл!A74</f>
        <v>Калимуллин Марат</v>
      </c>
      <c r="C128" s="22"/>
      <c r="D128" s="22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</row>
    <row r="129" spans="3:39" ht="14.25" customHeight="1">
      <c r="C129" s="19">
        <v>80</v>
      </c>
      <c r="D129" s="23" t="s">
        <v>8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</row>
    <row r="130" spans="1:39" ht="14.25" customHeight="1">
      <c r="A130" s="16">
        <v>125</v>
      </c>
      <c r="B130" s="17" t="str">
        <f>СпНл!A131</f>
        <v>_</v>
      </c>
      <c r="C130" s="22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</row>
    <row r="131" spans="2:39" ht="14.25" customHeight="1">
      <c r="B131" s="19">
        <v>32</v>
      </c>
      <c r="C131" s="23" t="s">
        <v>8</v>
      </c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</row>
    <row r="132" spans="1:39" ht="14.25" customHeight="1">
      <c r="A132" s="16">
        <v>4</v>
      </c>
      <c r="B132" s="21" t="str">
        <f>СпНл!A10</f>
        <v>Мирваязов Ильяс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</row>
    <row r="133" spans="1:10" ht="13.5" customHeight="1">
      <c r="A133" s="80" t="str">
        <f>СпНл!A1</f>
        <v>Кубок Республики Башкортостан 2013</v>
      </c>
      <c r="B133" s="80"/>
      <c r="C133" s="80"/>
      <c r="D133" s="80"/>
      <c r="E133" s="80"/>
      <c r="F133" s="80"/>
      <c r="G133" s="80"/>
      <c r="H133" s="80"/>
      <c r="I133" s="80"/>
      <c r="J133" s="80"/>
    </row>
    <row r="134" spans="1:10" ht="13.5" customHeight="1">
      <c r="A134" s="81" t="str">
        <f>СпНл!A2</f>
        <v>Начальная лига 40-го Этапа Бадретдинов 50</v>
      </c>
      <c r="B134" s="81"/>
      <c r="C134" s="81"/>
      <c r="D134" s="81"/>
      <c r="E134" s="81"/>
      <c r="F134" s="81"/>
      <c r="G134" s="81"/>
      <c r="H134" s="81"/>
      <c r="I134" s="81"/>
      <c r="J134" s="81"/>
    </row>
    <row r="135" spans="1:10" ht="13.5" customHeight="1">
      <c r="A135" s="82">
        <f>СпНл!A3</f>
        <v>41560</v>
      </c>
      <c r="B135" s="82"/>
      <c r="C135" s="82"/>
      <c r="D135" s="82"/>
      <c r="E135" s="82"/>
      <c r="F135" s="82"/>
      <c r="G135" s="82"/>
      <c r="H135" s="82"/>
      <c r="I135" s="82"/>
      <c r="J135" s="82"/>
    </row>
    <row r="136" spans="1:39" ht="14.25" customHeight="1">
      <c r="A136" s="16">
        <v>3</v>
      </c>
      <c r="B136" s="17" t="str">
        <f>СпНл!A9</f>
        <v>Раянов Айрат</v>
      </c>
      <c r="J136" s="18" t="s">
        <v>122</v>
      </c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</row>
    <row r="137" spans="2:39" ht="14.25" customHeight="1">
      <c r="B137" s="19">
        <v>33</v>
      </c>
      <c r="C137" s="20" t="s">
        <v>7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</row>
    <row r="138" spans="1:39" ht="14.25" customHeight="1">
      <c r="A138" s="16">
        <v>126</v>
      </c>
      <c r="B138" s="21" t="str">
        <f>СпНл!A132</f>
        <v>_</v>
      </c>
      <c r="C138" s="22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</row>
    <row r="139" spans="3:39" ht="14.25" customHeight="1">
      <c r="C139" s="19">
        <v>81</v>
      </c>
      <c r="D139" s="20" t="s">
        <v>7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</row>
    <row r="140" spans="1:39" ht="14.25" customHeight="1">
      <c r="A140" s="16">
        <v>67</v>
      </c>
      <c r="B140" s="17" t="str">
        <f>СпНл!A73</f>
        <v>Сухинин Вадим</v>
      </c>
      <c r="C140" s="22"/>
      <c r="D140" s="22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</row>
    <row r="141" spans="2:39" ht="14.25" customHeight="1">
      <c r="B141" s="19">
        <v>34</v>
      </c>
      <c r="C141" s="23" t="s">
        <v>71</v>
      </c>
      <c r="D141" s="22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</row>
    <row r="142" spans="1:39" ht="14.25" customHeight="1">
      <c r="A142" s="16">
        <v>62</v>
      </c>
      <c r="B142" s="21" t="str">
        <f>СпНл!A68</f>
        <v>Галимов Тагир</v>
      </c>
      <c r="D142" s="22"/>
      <c r="G142" s="35"/>
      <c r="H142" s="35"/>
      <c r="I142" s="35"/>
      <c r="J142" s="38" t="str">
        <f>IF(J125=I73,I190,IF(J125=I190,I73,0))</f>
        <v>Вельдяскин Никита</v>
      </c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</row>
    <row r="143" spans="4:39" ht="14.25" customHeight="1">
      <c r="D143" s="19">
        <v>105</v>
      </c>
      <c r="E143" s="20" t="s">
        <v>39</v>
      </c>
      <c r="G143" s="31" t="s">
        <v>123</v>
      </c>
      <c r="J143" s="39">
        <v>-127</v>
      </c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</row>
    <row r="144" spans="1:39" ht="14.25" customHeight="1">
      <c r="A144" s="16">
        <v>35</v>
      </c>
      <c r="B144" s="17" t="str">
        <f>СпНл!A41</f>
        <v>Вельдяскин Никита</v>
      </c>
      <c r="D144" s="22"/>
      <c r="E144" s="22"/>
      <c r="J144" s="33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</row>
    <row r="145" spans="2:39" ht="14.25" customHeight="1">
      <c r="B145" s="19">
        <v>35</v>
      </c>
      <c r="C145" s="20" t="s">
        <v>39</v>
      </c>
      <c r="D145" s="22"/>
      <c r="E145" s="22"/>
      <c r="J145" s="33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</row>
    <row r="146" spans="1:39" ht="14.25" customHeight="1">
      <c r="A146" s="16">
        <v>94</v>
      </c>
      <c r="B146" s="21" t="str">
        <f>СпНл!A100</f>
        <v>Шакиров Сабур</v>
      </c>
      <c r="C146" s="22"/>
      <c r="D146" s="22"/>
      <c r="E146" s="22"/>
      <c r="J146" s="33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</row>
    <row r="147" spans="3:39" ht="14.25" customHeight="1">
      <c r="C147" s="19">
        <v>82</v>
      </c>
      <c r="D147" s="23" t="s">
        <v>39</v>
      </c>
      <c r="E147" s="22"/>
      <c r="J147" s="33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</row>
    <row r="148" spans="1:39" ht="14.25" customHeight="1">
      <c r="A148" s="16">
        <v>99</v>
      </c>
      <c r="B148" s="17" t="str">
        <f>СпНл!A105</f>
        <v>Маннанов Руслан</v>
      </c>
      <c r="C148" s="22"/>
      <c r="E148" s="22"/>
      <c r="J148" s="33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</row>
    <row r="149" spans="2:39" ht="14.25" customHeight="1">
      <c r="B149" s="19">
        <v>36</v>
      </c>
      <c r="C149" s="23" t="s">
        <v>103</v>
      </c>
      <c r="E149" s="22"/>
      <c r="J149" s="33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</row>
    <row r="150" spans="1:39" ht="14.25" customHeight="1">
      <c r="A150" s="16">
        <v>30</v>
      </c>
      <c r="B150" s="21" t="str">
        <f>СпНл!A36</f>
        <v>Артамонов Иван</v>
      </c>
      <c r="E150" s="22"/>
      <c r="J150" s="33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</row>
    <row r="151" spans="5:39" ht="14.25" customHeight="1">
      <c r="E151" s="19">
        <v>117</v>
      </c>
      <c r="F151" s="20" t="s">
        <v>39</v>
      </c>
      <c r="G151" s="24"/>
      <c r="H151" s="24"/>
      <c r="J151" s="33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</row>
    <row r="152" spans="1:39" ht="14.25" customHeight="1">
      <c r="A152" s="16">
        <v>19</v>
      </c>
      <c r="B152" s="17" t="str">
        <f>СпНл!A25</f>
        <v>Хазиев Альмир</v>
      </c>
      <c r="E152" s="22"/>
      <c r="F152" s="22"/>
      <c r="G152" s="24"/>
      <c r="H152" s="24"/>
      <c r="J152" s="33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</row>
    <row r="153" spans="2:39" ht="14.25" customHeight="1">
      <c r="B153" s="19">
        <v>37</v>
      </c>
      <c r="C153" s="20" t="s">
        <v>23</v>
      </c>
      <c r="E153" s="22"/>
      <c r="F153" s="22"/>
      <c r="G153" s="24"/>
      <c r="H153" s="24"/>
      <c r="J153" s="33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</row>
    <row r="154" spans="1:39" ht="14.25" customHeight="1">
      <c r="A154" s="16">
        <v>110</v>
      </c>
      <c r="B154" s="21" t="str">
        <f>СпНл!A116</f>
        <v>Гареев Аскар</v>
      </c>
      <c r="C154" s="22"/>
      <c r="E154" s="22"/>
      <c r="F154" s="22"/>
      <c r="G154" s="24"/>
      <c r="H154" s="24"/>
      <c r="J154" s="33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</row>
    <row r="155" spans="3:39" ht="14.25" customHeight="1">
      <c r="C155" s="19">
        <v>83</v>
      </c>
      <c r="D155" s="20" t="s">
        <v>23</v>
      </c>
      <c r="E155" s="22"/>
      <c r="F155" s="22"/>
      <c r="G155" s="24"/>
      <c r="H155" s="24"/>
      <c r="J155" s="33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</row>
    <row r="156" spans="1:39" ht="14.25" customHeight="1">
      <c r="A156" s="16">
        <f>129-46</f>
        <v>83</v>
      </c>
      <c r="B156" s="17" t="str">
        <f>СпНл!A89</f>
        <v>Вервельский Андрей</v>
      </c>
      <c r="C156" s="22"/>
      <c r="D156" s="22"/>
      <c r="E156" s="22"/>
      <c r="F156" s="22"/>
      <c r="G156" s="24"/>
      <c r="H156" s="24"/>
      <c r="J156" s="33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</row>
    <row r="157" spans="2:39" ht="14.25" customHeight="1">
      <c r="B157" s="19">
        <v>38</v>
      </c>
      <c r="C157" s="23" t="s">
        <v>50</v>
      </c>
      <c r="D157" s="22"/>
      <c r="E157" s="22"/>
      <c r="F157" s="22"/>
      <c r="G157" s="24"/>
      <c r="H157" s="24"/>
      <c r="J157" s="33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</row>
    <row r="158" spans="1:39" ht="14.25" customHeight="1">
      <c r="A158" s="16">
        <v>46</v>
      </c>
      <c r="B158" s="21" t="str">
        <f>СпНл!A52</f>
        <v>Мельников Вячеслав</v>
      </c>
      <c r="D158" s="22"/>
      <c r="E158" s="22"/>
      <c r="F158" s="22"/>
      <c r="G158" s="24"/>
      <c r="H158" s="24"/>
      <c r="J158" s="33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</row>
    <row r="159" spans="4:39" ht="14.25" customHeight="1">
      <c r="D159" s="19">
        <v>106</v>
      </c>
      <c r="E159" s="23" t="s">
        <v>23</v>
      </c>
      <c r="F159" s="22"/>
      <c r="G159" s="24"/>
      <c r="H159" s="24"/>
      <c r="J159" s="33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</row>
    <row r="160" spans="1:39" ht="14.25" customHeight="1">
      <c r="A160" s="16">
        <v>51</v>
      </c>
      <c r="B160" s="17" t="str">
        <f>СпНл!A57</f>
        <v>Сунагатова Эльвина</v>
      </c>
      <c r="D160" s="22"/>
      <c r="F160" s="22"/>
      <c r="G160" s="24"/>
      <c r="H160" s="24"/>
      <c r="J160" s="33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</row>
    <row r="161" spans="2:39" ht="14.25" customHeight="1">
      <c r="B161" s="19">
        <v>39</v>
      </c>
      <c r="C161" s="20" t="s">
        <v>82</v>
      </c>
      <c r="D161" s="22"/>
      <c r="F161" s="22"/>
      <c r="G161" s="24"/>
      <c r="H161" s="24"/>
      <c r="J161" s="33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</row>
    <row r="162" spans="1:39" ht="14.25" customHeight="1">
      <c r="A162" s="16">
        <v>78</v>
      </c>
      <c r="B162" s="21" t="str">
        <f>СпНл!A84</f>
        <v>Гайнанова Ленара</v>
      </c>
      <c r="C162" s="22"/>
      <c r="D162" s="22"/>
      <c r="F162" s="22"/>
      <c r="G162" s="24"/>
      <c r="H162" s="24"/>
      <c r="J162" s="33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</row>
    <row r="163" spans="3:39" ht="14.25" customHeight="1">
      <c r="C163" s="19">
        <v>84</v>
      </c>
      <c r="D163" s="23" t="s">
        <v>18</v>
      </c>
      <c r="F163" s="22"/>
      <c r="G163" s="24"/>
      <c r="H163" s="24"/>
      <c r="J163" s="33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</row>
    <row r="164" spans="1:39" ht="14.25" customHeight="1">
      <c r="A164" s="16">
        <v>115</v>
      </c>
      <c r="B164" s="17" t="str">
        <f>СпНл!A121</f>
        <v>_</v>
      </c>
      <c r="C164" s="22"/>
      <c r="F164" s="22"/>
      <c r="G164" s="24"/>
      <c r="H164" s="24"/>
      <c r="J164" s="33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</row>
    <row r="165" spans="2:39" ht="14.25" customHeight="1">
      <c r="B165" s="19">
        <v>40</v>
      </c>
      <c r="C165" s="23" t="s">
        <v>18</v>
      </c>
      <c r="F165" s="22"/>
      <c r="G165" s="24"/>
      <c r="H165" s="24"/>
      <c r="J165" s="33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</row>
    <row r="166" spans="1:39" ht="14.25" customHeight="1">
      <c r="A166" s="16">
        <v>14</v>
      </c>
      <c r="B166" s="21" t="str">
        <f>СпНл!A20</f>
        <v>Харитонов Иван</v>
      </c>
      <c r="F166" s="22"/>
      <c r="G166" s="24"/>
      <c r="H166" s="24"/>
      <c r="J166" s="33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</row>
    <row r="167" spans="6:39" ht="14.25" customHeight="1">
      <c r="F167" s="19">
        <v>123</v>
      </c>
      <c r="G167" s="25" t="s">
        <v>39</v>
      </c>
      <c r="H167" s="20"/>
      <c r="I167" s="20"/>
      <c r="J167" s="33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</row>
    <row r="168" spans="1:39" ht="14.25" customHeight="1">
      <c r="A168" s="16">
        <v>11</v>
      </c>
      <c r="B168" s="17" t="str">
        <f>СпНл!A17</f>
        <v>Искандаров Ильнур</v>
      </c>
      <c r="F168" s="22"/>
      <c r="G168" s="24"/>
      <c r="H168" s="24"/>
      <c r="I168" s="22"/>
      <c r="J168" s="33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</row>
    <row r="169" spans="2:39" ht="14.25" customHeight="1">
      <c r="B169" s="19">
        <v>41</v>
      </c>
      <c r="C169" s="20" t="s">
        <v>15</v>
      </c>
      <c r="F169" s="22"/>
      <c r="G169" s="24"/>
      <c r="H169" s="24"/>
      <c r="I169" s="22"/>
      <c r="J169" s="33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</row>
    <row r="170" spans="1:39" ht="14.25" customHeight="1">
      <c r="A170" s="16">
        <v>118</v>
      </c>
      <c r="B170" s="21" t="str">
        <f>СпНл!A124</f>
        <v>_</v>
      </c>
      <c r="C170" s="22"/>
      <c r="F170" s="22"/>
      <c r="G170" s="24"/>
      <c r="H170" s="24"/>
      <c r="I170" s="22"/>
      <c r="J170" s="33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</row>
    <row r="171" spans="3:39" ht="14.25" customHeight="1">
      <c r="C171" s="19">
        <v>85</v>
      </c>
      <c r="D171" s="20" t="s">
        <v>15</v>
      </c>
      <c r="F171" s="22"/>
      <c r="G171" s="24"/>
      <c r="H171" s="24"/>
      <c r="I171" s="22"/>
      <c r="J171" s="33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</row>
    <row r="172" spans="1:39" ht="14.25" customHeight="1">
      <c r="A172" s="16">
        <f>129-54</f>
        <v>75</v>
      </c>
      <c r="B172" s="17" t="str">
        <f>СпНл!A81</f>
        <v>Гашникова Виктория</v>
      </c>
      <c r="C172" s="22"/>
      <c r="D172" s="22"/>
      <c r="F172" s="22"/>
      <c r="G172" s="24"/>
      <c r="H172" s="24"/>
      <c r="I172" s="22"/>
      <c r="J172" s="33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</row>
    <row r="173" spans="2:39" ht="14.25" customHeight="1">
      <c r="B173" s="19">
        <v>42</v>
      </c>
      <c r="C173" s="23" t="s">
        <v>58</v>
      </c>
      <c r="D173" s="22"/>
      <c r="F173" s="22"/>
      <c r="G173" s="24"/>
      <c r="H173" s="24"/>
      <c r="I173" s="22"/>
      <c r="J173" s="33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</row>
    <row r="174" spans="1:39" ht="14.25" customHeight="1">
      <c r="A174" s="16">
        <v>54</v>
      </c>
      <c r="B174" s="21" t="str">
        <f>СпНл!A60</f>
        <v>Тазтдинова Анна</v>
      </c>
      <c r="D174" s="22"/>
      <c r="F174" s="22"/>
      <c r="G174" s="24"/>
      <c r="H174" s="24"/>
      <c r="I174" s="22"/>
      <c r="J174" s="33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</row>
    <row r="175" spans="4:39" ht="14.25" customHeight="1">
      <c r="D175" s="19">
        <v>107</v>
      </c>
      <c r="E175" s="20" t="s">
        <v>26</v>
      </c>
      <c r="F175" s="22"/>
      <c r="G175" s="24"/>
      <c r="H175" s="24"/>
      <c r="I175" s="22"/>
      <c r="J175" s="33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</row>
    <row r="176" spans="1:39" ht="14.25" customHeight="1">
      <c r="A176" s="16">
        <v>43</v>
      </c>
      <c r="B176" s="17" t="str">
        <f>СпНл!A49</f>
        <v>Юдин Антон</v>
      </c>
      <c r="D176" s="22"/>
      <c r="E176" s="22"/>
      <c r="F176" s="22"/>
      <c r="G176" s="24"/>
      <c r="H176" s="24"/>
      <c r="I176" s="22"/>
      <c r="J176" s="33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</row>
    <row r="177" spans="2:39" ht="14.25" customHeight="1">
      <c r="B177" s="19">
        <v>43</v>
      </c>
      <c r="C177" s="20" t="s">
        <v>90</v>
      </c>
      <c r="D177" s="22"/>
      <c r="E177" s="22"/>
      <c r="F177" s="22"/>
      <c r="G177" s="24"/>
      <c r="H177" s="24"/>
      <c r="I177" s="22"/>
      <c r="J177" s="33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</row>
    <row r="178" spans="1:39" ht="14.25" customHeight="1">
      <c r="A178" s="16">
        <f>129-43</f>
        <v>86</v>
      </c>
      <c r="B178" s="21" t="str">
        <f>СпНл!A92</f>
        <v>Ахметшина Алия</v>
      </c>
      <c r="C178" s="22"/>
      <c r="D178" s="22"/>
      <c r="E178" s="22"/>
      <c r="F178" s="22"/>
      <c r="G178" s="24"/>
      <c r="H178" s="24"/>
      <c r="I178" s="22"/>
      <c r="J178" s="33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</row>
    <row r="179" spans="3:39" ht="14.25" customHeight="1">
      <c r="C179" s="19">
        <v>86</v>
      </c>
      <c r="D179" s="23" t="s">
        <v>26</v>
      </c>
      <c r="E179" s="22"/>
      <c r="F179" s="22"/>
      <c r="G179" s="24"/>
      <c r="H179" s="24"/>
      <c r="I179" s="22"/>
      <c r="J179" s="33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</row>
    <row r="180" spans="1:39" ht="14.25" customHeight="1">
      <c r="A180" s="16">
        <v>107</v>
      </c>
      <c r="B180" s="17" t="str">
        <f>СпНл!A113</f>
        <v>Биктимирова Аделина</v>
      </c>
      <c r="C180" s="22"/>
      <c r="E180" s="22"/>
      <c r="F180" s="22"/>
      <c r="G180" s="24"/>
      <c r="H180" s="24"/>
      <c r="I180" s="22"/>
      <c r="J180" s="33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</row>
    <row r="181" spans="2:39" ht="14.25" customHeight="1">
      <c r="B181" s="19">
        <v>44</v>
      </c>
      <c r="C181" s="23" t="s">
        <v>26</v>
      </c>
      <c r="E181" s="22"/>
      <c r="F181" s="22"/>
      <c r="G181" s="24"/>
      <c r="H181" s="24"/>
      <c r="I181" s="22"/>
      <c r="J181" s="33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</row>
    <row r="182" spans="1:39" ht="14.25" customHeight="1">
      <c r="A182" s="16">
        <v>22</v>
      </c>
      <c r="B182" s="21" t="str">
        <f>СпНл!A28</f>
        <v>Широкова Виолетта</v>
      </c>
      <c r="E182" s="22"/>
      <c r="F182" s="22"/>
      <c r="G182" s="24"/>
      <c r="H182" s="24"/>
      <c r="I182" s="22"/>
      <c r="J182" s="33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</row>
    <row r="183" spans="5:39" ht="14.25" customHeight="1">
      <c r="E183" s="19">
        <v>118</v>
      </c>
      <c r="F183" s="23" t="s">
        <v>26</v>
      </c>
      <c r="G183" s="24"/>
      <c r="H183" s="24"/>
      <c r="I183" s="22"/>
      <c r="J183" s="33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</row>
    <row r="184" spans="1:39" ht="14.25" customHeight="1">
      <c r="A184" s="16">
        <v>27</v>
      </c>
      <c r="B184" s="17" t="str">
        <f>СпНл!A33</f>
        <v>Сагидуллин Радмир</v>
      </c>
      <c r="E184" s="22"/>
      <c r="I184" s="22"/>
      <c r="J184" s="33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</row>
    <row r="185" spans="2:39" ht="14.25" customHeight="1">
      <c r="B185" s="19">
        <v>45</v>
      </c>
      <c r="C185" s="20" t="s">
        <v>31</v>
      </c>
      <c r="E185" s="22"/>
      <c r="I185" s="22"/>
      <c r="J185" s="33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</row>
    <row r="186" spans="1:39" ht="14.25" customHeight="1">
      <c r="A186" s="16">
        <v>102</v>
      </c>
      <c r="B186" s="21" t="str">
        <f>СпНл!A108</f>
        <v>Пасечник Сергей</v>
      </c>
      <c r="C186" s="22"/>
      <c r="E186" s="22"/>
      <c r="I186" s="22"/>
      <c r="J186" s="33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</row>
    <row r="187" spans="3:39" ht="14.25" customHeight="1">
      <c r="C187" s="19">
        <v>87</v>
      </c>
      <c r="D187" s="20" t="s">
        <v>31</v>
      </c>
      <c r="E187" s="22"/>
      <c r="I187" s="22"/>
      <c r="J187" s="33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</row>
    <row r="188" spans="1:39" ht="14.25" customHeight="1">
      <c r="A188" s="16">
        <f>129-38</f>
        <v>91</v>
      </c>
      <c r="B188" s="17" t="str">
        <f>СпНл!A97</f>
        <v>Рахматуллина Алия</v>
      </c>
      <c r="C188" s="22"/>
      <c r="D188" s="22"/>
      <c r="E188" s="22"/>
      <c r="I188" s="22"/>
      <c r="J188" s="33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</row>
    <row r="189" spans="2:39" ht="14.25" customHeight="1">
      <c r="B189" s="19">
        <v>46</v>
      </c>
      <c r="C189" s="23" t="s">
        <v>95</v>
      </c>
      <c r="D189" s="22"/>
      <c r="E189" s="22"/>
      <c r="I189" s="22"/>
      <c r="J189" s="33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</row>
    <row r="190" spans="1:39" ht="14.25" customHeight="1">
      <c r="A190" s="16">
        <v>38</v>
      </c>
      <c r="B190" s="21" t="str">
        <f>СпНл!A44</f>
        <v>Фоминых Татьяна</v>
      </c>
      <c r="D190" s="22"/>
      <c r="E190" s="22"/>
      <c r="G190" s="28"/>
      <c r="H190" s="28"/>
      <c r="I190" s="29" t="s">
        <v>39</v>
      </c>
      <c r="J190" s="40">
        <v>126</v>
      </c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</row>
    <row r="191" spans="4:39" ht="14.25" customHeight="1">
      <c r="D191" s="19">
        <v>108</v>
      </c>
      <c r="E191" s="23" t="s">
        <v>31</v>
      </c>
      <c r="I191" s="22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</row>
    <row r="192" spans="1:39" ht="14.25" customHeight="1">
      <c r="A192" s="16">
        <v>59</v>
      </c>
      <c r="B192" s="17" t="str">
        <f>СпНл!A65</f>
        <v>Первушина София</v>
      </c>
      <c r="D192" s="22"/>
      <c r="I192" s="22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</row>
    <row r="193" spans="2:39" ht="14.25" customHeight="1">
      <c r="B193" s="19">
        <v>47</v>
      </c>
      <c r="C193" s="20" t="s">
        <v>74</v>
      </c>
      <c r="D193" s="22"/>
      <c r="I193" s="22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</row>
    <row r="194" spans="1:39" ht="14.25" customHeight="1">
      <c r="A194" s="16">
        <v>70</v>
      </c>
      <c r="B194" s="21" t="str">
        <f>СпНл!A76</f>
        <v>Кондров Эдуард</v>
      </c>
      <c r="C194" s="22"/>
      <c r="D194" s="22"/>
      <c r="I194" s="22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</row>
    <row r="195" spans="3:39" ht="14.25" customHeight="1">
      <c r="C195" s="19">
        <v>88</v>
      </c>
      <c r="D195" s="23" t="s">
        <v>74</v>
      </c>
      <c r="I195" s="22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</row>
    <row r="196" spans="1:39" ht="14.25" customHeight="1">
      <c r="A196" s="16">
        <v>123</v>
      </c>
      <c r="B196" s="17" t="str">
        <f>СпНл!A129</f>
        <v>_</v>
      </c>
      <c r="C196" s="22"/>
      <c r="I196" s="22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</row>
    <row r="197" spans="2:39" ht="14.25" customHeight="1">
      <c r="B197" s="19">
        <v>48</v>
      </c>
      <c r="C197" s="23" t="s">
        <v>10</v>
      </c>
      <c r="I197" s="22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</row>
    <row r="198" spans="1:39" ht="14.25" customHeight="1">
      <c r="A198" s="16">
        <v>6</v>
      </c>
      <c r="B198" s="21" t="str">
        <f>СпНл!A12</f>
        <v>Хайдарова Регина</v>
      </c>
      <c r="I198" s="22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</row>
    <row r="199" spans="1:10" ht="13.5" customHeight="1">
      <c r="A199" s="80" t="str">
        <f>СпНл!A1</f>
        <v>Кубок Республики Башкортостан 2013</v>
      </c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1:10" ht="13.5" customHeight="1">
      <c r="A200" s="81" t="str">
        <f>СпНл!A2</f>
        <v>Начальная лига 40-го Этапа Бадретдинов 50</v>
      </c>
      <c r="B200" s="81"/>
      <c r="C200" s="81"/>
      <c r="D200" s="81"/>
      <c r="E200" s="81"/>
      <c r="F200" s="81"/>
      <c r="G200" s="81"/>
      <c r="H200" s="81"/>
      <c r="I200" s="81"/>
      <c r="J200" s="81"/>
    </row>
    <row r="201" spans="1:10" ht="13.5" customHeight="1">
      <c r="A201" s="82">
        <f>СпНл!A3</f>
        <v>41560</v>
      </c>
      <c r="B201" s="82"/>
      <c r="C201" s="82"/>
      <c r="D201" s="82"/>
      <c r="E201" s="82"/>
      <c r="F201" s="82"/>
      <c r="G201" s="82"/>
      <c r="H201" s="82"/>
      <c r="I201" s="82"/>
      <c r="J201" s="82"/>
    </row>
    <row r="202" spans="1:39" ht="14.25" customHeight="1">
      <c r="A202" s="16">
        <v>7</v>
      </c>
      <c r="B202" s="17" t="str">
        <f>СпНл!A13</f>
        <v>Юнусов Тимур</v>
      </c>
      <c r="F202" s="26"/>
      <c r="G202" s="26"/>
      <c r="H202" s="26"/>
      <c r="I202" s="22"/>
      <c r="J202" s="18" t="s">
        <v>124</v>
      </c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</row>
    <row r="203" spans="2:39" ht="14.25" customHeight="1">
      <c r="B203" s="19">
        <v>49</v>
      </c>
      <c r="C203" s="20" t="s">
        <v>11</v>
      </c>
      <c r="I203" s="22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</row>
    <row r="204" spans="1:39" ht="14.25" customHeight="1">
      <c r="A204" s="16">
        <v>122</v>
      </c>
      <c r="B204" s="21" t="str">
        <f>СпНл!A128</f>
        <v>_</v>
      </c>
      <c r="C204" s="22"/>
      <c r="I204" s="22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</row>
    <row r="205" spans="3:39" ht="14.25" customHeight="1">
      <c r="C205" s="19">
        <v>89</v>
      </c>
      <c r="D205" s="20" t="s">
        <v>11</v>
      </c>
      <c r="F205" s="27"/>
      <c r="G205" s="27"/>
      <c r="H205" s="27"/>
      <c r="I205" s="41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</row>
    <row r="206" spans="1:39" ht="14.25" customHeight="1">
      <c r="A206" s="16">
        <f>129-58</f>
        <v>71</v>
      </c>
      <c r="B206" s="17" t="str">
        <f>СпНл!A77</f>
        <v>Уразбахтин Дмитрий</v>
      </c>
      <c r="C206" s="22"/>
      <c r="D206" s="22"/>
      <c r="F206" s="31"/>
      <c r="G206" s="26"/>
      <c r="H206" s="26"/>
      <c r="I206" s="19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</row>
    <row r="207" spans="2:39" ht="14.25" customHeight="1">
      <c r="B207" s="19">
        <v>50</v>
      </c>
      <c r="C207" s="23" t="s">
        <v>75</v>
      </c>
      <c r="D207" s="22"/>
      <c r="I207" s="22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</row>
    <row r="208" spans="1:39" ht="14.25" customHeight="1">
      <c r="A208" s="16">
        <v>58</v>
      </c>
      <c r="B208" s="21" t="str">
        <f>СпНл!A64</f>
        <v>Мордвинкин Максим</v>
      </c>
      <c r="D208" s="22"/>
      <c r="I208" s="22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</row>
    <row r="209" spans="4:39" ht="14.25" customHeight="1">
      <c r="D209" s="19">
        <v>109</v>
      </c>
      <c r="E209" s="20" t="s">
        <v>30</v>
      </c>
      <c r="I209" s="22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</row>
    <row r="210" spans="1:39" ht="14.25" customHeight="1">
      <c r="A210" s="16">
        <v>39</v>
      </c>
      <c r="B210" s="17" t="str">
        <f>СпНл!A45</f>
        <v>Сабирьянов Артур</v>
      </c>
      <c r="D210" s="22"/>
      <c r="E210" s="22"/>
      <c r="I210" s="22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</row>
    <row r="211" spans="2:39" ht="14.25" customHeight="1">
      <c r="B211" s="19">
        <v>51</v>
      </c>
      <c r="C211" s="20" t="s">
        <v>94</v>
      </c>
      <c r="D211" s="22"/>
      <c r="E211" s="22"/>
      <c r="I211" s="22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</row>
    <row r="212" spans="1:39" ht="14.25" customHeight="1">
      <c r="A212" s="16">
        <v>90</v>
      </c>
      <c r="B212" s="21" t="str">
        <f>СпНл!A96</f>
        <v>Азизкулов Сино</v>
      </c>
      <c r="C212" s="22"/>
      <c r="D212" s="22"/>
      <c r="E212" s="22"/>
      <c r="I212" s="22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</row>
    <row r="213" spans="3:39" ht="14.25" customHeight="1">
      <c r="C213" s="19">
        <v>90</v>
      </c>
      <c r="D213" s="23" t="s">
        <v>30</v>
      </c>
      <c r="E213" s="22"/>
      <c r="I213" s="22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</row>
    <row r="214" spans="1:39" ht="14.25" customHeight="1">
      <c r="A214" s="16">
        <v>103</v>
      </c>
      <c r="B214" s="17" t="str">
        <f>СпНл!A109</f>
        <v>Писарева Елена</v>
      </c>
      <c r="C214" s="22"/>
      <c r="E214" s="22"/>
      <c r="I214" s="22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</row>
    <row r="215" spans="2:39" ht="14.25" customHeight="1">
      <c r="B215" s="19">
        <v>52</v>
      </c>
      <c r="C215" s="23" t="s">
        <v>30</v>
      </c>
      <c r="E215" s="22"/>
      <c r="I215" s="22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</row>
    <row r="216" spans="1:39" ht="14.25" customHeight="1">
      <c r="A216" s="16">
        <v>26</v>
      </c>
      <c r="B216" s="21" t="str">
        <f>СпНл!A32</f>
        <v>Яровиков Даниил</v>
      </c>
      <c r="E216" s="22"/>
      <c r="I216" s="22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</row>
    <row r="217" spans="5:39" ht="14.25" customHeight="1">
      <c r="E217" s="19">
        <v>119</v>
      </c>
      <c r="F217" s="20" t="s">
        <v>30</v>
      </c>
      <c r="G217" s="24"/>
      <c r="H217" s="24"/>
      <c r="I217" s="22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</row>
    <row r="218" spans="1:39" ht="14.25" customHeight="1">
      <c r="A218" s="16">
        <v>23</v>
      </c>
      <c r="B218" s="17" t="str">
        <f>СпНл!A29</f>
        <v>Аксенов Артем</v>
      </c>
      <c r="E218" s="22"/>
      <c r="F218" s="22"/>
      <c r="G218" s="24"/>
      <c r="H218" s="24"/>
      <c r="I218" s="22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</row>
    <row r="219" spans="2:39" ht="14.25" customHeight="1">
      <c r="B219" s="19">
        <v>53</v>
      </c>
      <c r="C219" s="20" t="s">
        <v>27</v>
      </c>
      <c r="E219" s="22"/>
      <c r="F219" s="22"/>
      <c r="G219" s="24"/>
      <c r="H219" s="24"/>
      <c r="I219" s="22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</row>
    <row r="220" spans="1:39" ht="14.25" customHeight="1">
      <c r="A220" s="16">
        <v>106</v>
      </c>
      <c r="B220" s="21" t="str">
        <f>СпНл!A112</f>
        <v>Бегебо Алексей</v>
      </c>
      <c r="C220" s="22"/>
      <c r="E220" s="22"/>
      <c r="F220" s="22"/>
      <c r="G220" s="24"/>
      <c r="H220" s="24"/>
      <c r="I220" s="22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</row>
    <row r="221" spans="3:39" ht="14.25" customHeight="1">
      <c r="C221" s="19">
        <v>91</v>
      </c>
      <c r="D221" s="20" t="s">
        <v>91</v>
      </c>
      <c r="E221" s="22"/>
      <c r="F221" s="22"/>
      <c r="G221" s="24"/>
      <c r="H221" s="24"/>
      <c r="I221" s="22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</row>
    <row r="222" spans="1:39" ht="14.25" customHeight="1">
      <c r="A222" s="16">
        <f>129-42</f>
        <v>87</v>
      </c>
      <c r="B222" s="17" t="str">
        <f>СпНл!A93</f>
        <v>Биктимирова Лиана</v>
      </c>
      <c r="C222" s="22"/>
      <c r="D222" s="22"/>
      <c r="E222" s="22"/>
      <c r="F222" s="22"/>
      <c r="G222" s="24"/>
      <c r="H222" s="24"/>
      <c r="I222" s="22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</row>
    <row r="223" spans="2:39" ht="14.25" customHeight="1">
      <c r="B223" s="19">
        <v>54</v>
      </c>
      <c r="C223" s="23" t="s">
        <v>91</v>
      </c>
      <c r="D223" s="22"/>
      <c r="E223" s="22"/>
      <c r="F223" s="22"/>
      <c r="G223" s="24"/>
      <c r="H223" s="24"/>
      <c r="I223" s="22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</row>
    <row r="224" spans="1:39" ht="14.25" customHeight="1">
      <c r="A224" s="16">
        <v>42</v>
      </c>
      <c r="B224" s="21" t="str">
        <f>СпНл!A48</f>
        <v>Липатова Ксения</v>
      </c>
      <c r="D224" s="22"/>
      <c r="E224" s="22"/>
      <c r="F224" s="22"/>
      <c r="G224" s="24"/>
      <c r="H224" s="24"/>
      <c r="I224" s="22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</row>
    <row r="225" spans="4:39" ht="14.25" customHeight="1">
      <c r="D225" s="19">
        <v>110</v>
      </c>
      <c r="E225" s="23" t="s">
        <v>59</v>
      </c>
      <c r="F225" s="22"/>
      <c r="G225" s="24"/>
      <c r="H225" s="24"/>
      <c r="I225" s="22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</row>
    <row r="226" spans="1:39" ht="14.25" customHeight="1">
      <c r="A226" s="16">
        <v>55</v>
      </c>
      <c r="B226" s="17" t="str">
        <f>СпНл!A61</f>
        <v>Смирнов Николай</v>
      </c>
      <c r="D226" s="22"/>
      <c r="F226" s="22"/>
      <c r="G226" s="24"/>
      <c r="H226" s="24"/>
      <c r="I226" s="22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</row>
    <row r="227" spans="2:39" ht="14.25" customHeight="1">
      <c r="B227" s="19">
        <v>55</v>
      </c>
      <c r="C227" s="20" t="s">
        <v>59</v>
      </c>
      <c r="D227" s="22"/>
      <c r="F227" s="22"/>
      <c r="G227" s="24"/>
      <c r="H227" s="24"/>
      <c r="I227" s="22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</row>
    <row r="228" spans="1:39" ht="14.25" customHeight="1">
      <c r="A228" s="16">
        <f>129-55</f>
        <v>74</v>
      </c>
      <c r="B228" s="21" t="str">
        <f>СпНл!A80</f>
        <v>Архапчева Мария</v>
      </c>
      <c r="C228" s="22"/>
      <c r="D228" s="22"/>
      <c r="F228" s="22"/>
      <c r="G228" s="24"/>
      <c r="H228" s="24"/>
      <c r="I228" s="22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</row>
    <row r="229" spans="3:39" ht="14.25" customHeight="1">
      <c r="C229" s="19">
        <v>92</v>
      </c>
      <c r="D229" s="23" t="s">
        <v>59</v>
      </c>
      <c r="F229" s="22"/>
      <c r="G229" s="24"/>
      <c r="H229" s="24"/>
      <c r="I229" s="22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</row>
    <row r="230" spans="1:39" ht="14.25" customHeight="1">
      <c r="A230" s="16">
        <v>119</v>
      </c>
      <c r="B230" s="17" t="str">
        <f>СпНл!A125</f>
        <v>_</v>
      </c>
      <c r="C230" s="22"/>
      <c r="F230" s="22"/>
      <c r="G230" s="24"/>
      <c r="H230" s="24"/>
      <c r="I230" s="22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</row>
    <row r="231" spans="2:39" ht="14.25" customHeight="1">
      <c r="B231" s="19">
        <v>56</v>
      </c>
      <c r="C231" s="23" t="s">
        <v>14</v>
      </c>
      <c r="F231" s="22"/>
      <c r="G231" s="24"/>
      <c r="H231" s="24"/>
      <c r="I231" s="22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</row>
    <row r="232" spans="1:39" ht="14.25" customHeight="1">
      <c r="A232" s="16">
        <v>10</v>
      </c>
      <c r="B232" s="21" t="str">
        <f>СпНл!A16</f>
        <v>Исаев Вачеслав</v>
      </c>
      <c r="F232" s="22"/>
      <c r="G232" s="34"/>
      <c r="H232" s="24"/>
      <c r="I232" s="22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</row>
    <row r="233" spans="6:39" ht="14.25" customHeight="1">
      <c r="F233" s="19">
        <v>124</v>
      </c>
      <c r="G233" s="25" t="s">
        <v>22</v>
      </c>
      <c r="H233" s="20"/>
      <c r="I233" s="23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</row>
    <row r="234" spans="1:39" ht="14.25" customHeight="1">
      <c r="A234" s="16">
        <v>15</v>
      </c>
      <c r="B234" s="17" t="str">
        <f>СпНл!A21</f>
        <v>Круподёров Даниил</v>
      </c>
      <c r="F234" s="22"/>
      <c r="G234" s="24"/>
      <c r="H234" s="24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</row>
    <row r="235" spans="2:39" ht="14.25" customHeight="1">
      <c r="B235" s="19">
        <v>57</v>
      </c>
      <c r="C235" s="20" t="s">
        <v>19</v>
      </c>
      <c r="F235" s="22"/>
      <c r="G235" s="24"/>
      <c r="H235" s="24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</row>
    <row r="236" spans="1:39" ht="14.25" customHeight="1">
      <c r="A236" s="16">
        <v>114</v>
      </c>
      <c r="B236" s="21" t="str">
        <f>СпНл!A120</f>
        <v>Петрова Юлия</v>
      </c>
      <c r="C236" s="22"/>
      <c r="F236" s="22"/>
      <c r="G236" s="24"/>
      <c r="H236" s="24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</row>
    <row r="237" spans="3:39" ht="14.25" customHeight="1">
      <c r="C237" s="19">
        <v>93</v>
      </c>
      <c r="D237" s="20" t="s">
        <v>19</v>
      </c>
      <c r="F237" s="22"/>
      <c r="G237" s="24"/>
      <c r="H237" s="24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</row>
    <row r="238" spans="1:39" ht="14.25" customHeight="1">
      <c r="A238" s="16">
        <v>79</v>
      </c>
      <c r="B238" s="17" t="str">
        <f>СпНл!A85</f>
        <v>Худайбердин Айрат</v>
      </c>
      <c r="C238" s="22"/>
      <c r="D238" s="22"/>
      <c r="F238" s="22"/>
      <c r="G238" s="24"/>
      <c r="H238" s="24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</row>
    <row r="239" spans="2:39" ht="14.25" customHeight="1">
      <c r="B239" s="19">
        <v>58</v>
      </c>
      <c r="C239" s="23" t="s">
        <v>83</v>
      </c>
      <c r="D239" s="22"/>
      <c r="F239" s="22"/>
      <c r="G239" s="24"/>
      <c r="H239" s="24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</row>
    <row r="240" spans="1:39" ht="14.25" customHeight="1">
      <c r="A240" s="16">
        <v>50</v>
      </c>
      <c r="B240" s="21" t="str">
        <f>СпНл!A56</f>
        <v>Динисламов Марсель</v>
      </c>
      <c r="D240" s="22"/>
      <c r="F240" s="22"/>
      <c r="G240" s="24"/>
      <c r="H240" s="24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</row>
    <row r="241" spans="4:39" ht="14.25" customHeight="1">
      <c r="D241" s="19">
        <v>111</v>
      </c>
      <c r="E241" s="20" t="s">
        <v>22</v>
      </c>
      <c r="F241" s="22"/>
      <c r="G241" s="24"/>
      <c r="H241" s="24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</row>
    <row r="242" spans="1:39" ht="14.25" customHeight="1">
      <c r="A242" s="16">
        <v>47</v>
      </c>
      <c r="B242" s="17" t="str">
        <f>СпНл!A53</f>
        <v>Козарез Виталий</v>
      </c>
      <c r="D242" s="22"/>
      <c r="E242" s="22"/>
      <c r="F242" s="22"/>
      <c r="G242" s="24"/>
      <c r="H242" s="24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</row>
    <row r="243" spans="2:39" ht="14.25" customHeight="1">
      <c r="B243" s="19">
        <v>59</v>
      </c>
      <c r="C243" s="20" t="s">
        <v>51</v>
      </c>
      <c r="D243" s="22"/>
      <c r="E243" s="22"/>
      <c r="F243" s="22"/>
      <c r="G243" s="24"/>
      <c r="H243" s="24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</row>
    <row r="244" spans="1:39" ht="14.25" customHeight="1">
      <c r="A244" s="16">
        <f>129-47</f>
        <v>82</v>
      </c>
      <c r="B244" s="21" t="str">
        <f>СпНл!A88</f>
        <v>Муллаянов Алим</v>
      </c>
      <c r="C244" s="22"/>
      <c r="D244" s="22"/>
      <c r="E244" s="22"/>
      <c r="F244" s="22"/>
      <c r="G244" s="24"/>
      <c r="H244" s="24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</row>
    <row r="245" spans="3:39" ht="14.25" customHeight="1">
      <c r="C245" s="19">
        <v>94</v>
      </c>
      <c r="D245" s="23" t="s">
        <v>22</v>
      </c>
      <c r="E245" s="22"/>
      <c r="F245" s="22"/>
      <c r="G245" s="24"/>
      <c r="H245" s="24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</row>
    <row r="246" spans="1:39" ht="14.25" customHeight="1">
      <c r="A246" s="16">
        <v>111</v>
      </c>
      <c r="B246" s="17" t="str">
        <f>СпНл!A117</f>
        <v>Нешев Владимир</v>
      </c>
      <c r="C246" s="22"/>
      <c r="E246" s="22"/>
      <c r="F246" s="22"/>
      <c r="G246" s="24"/>
      <c r="H246" s="24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</row>
    <row r="247" spans="2:39" ht="14.25" customHeight="1">
      <c r="B247" s="19">
        <v>60</v>
      </c>
      <c r="C247" s="23" t="s">
        <v>22</v>
      </c>
      <c r="E247" s="22"/>
      <c r="F247" s="22"/>
      <c r="G247" s="24"/>
      <c r="H247" s="24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</row>
    <row r="248" spans="1:39" ht="14.25" customHeight="1">
      <c r="A248" s="16">
        <v>18</v>
      </c>
      <c r="B248" s="21" t="str">
        <f>СпНл!A24</f>
        <v>Хафизов Булат</v>
      </c>
      <c r="E248" s="22"/>
      <c r="F248" s="22"/>
      <c r="G248" s="24"/>
      <c r="H248" s="24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</row>
    <row r="249" spans="5:39" ht="14.25" customHeight="1">
      <c r="E249" s="19">
        <v>120</v>
      </c>
      <c r="F249" s="23" t="s">
        <v>22</v>
      </c>
      <c r="G249" s="24"/>
      <c r="H249" s="24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</row>
    <row r="250" spans="1:39" ht="14.25" customHeight="1">
      <c r="A250" s="16">
        <v>31</v>
      </c>
      <c r="B250" s="17" t="str">
        <f>СпНл!A37</f>
        <v>Якупова Елена</v>
      </c>
      <c r="E250" s="22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</row>
    <row r="251" spans="2:39" ht="14.25" customHeight="1">
      <c r="B251" s="19">
        <v>61</v>
      </c>
      <c r="C251" s="20" t="s">
        <v>102</v>
      </c>
      <c r="E251" s="22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</row>
    <row r="252" spans="1:39" ht="14.25" customHeight="1">
      <c r="A252" s="16">
        <f>129-31</f>
        <v>98</v>
      </c>
      <c r="B252" s="21" t="str">
        <f>СпНл!A104</f>
        <v>Буркин Александр</v>
      </c>
      <c r="C252" s="22"/>
      <c r="E252" s="22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</row>
    <row r="253" spans="3:39" ht="14.25" customHeight="1">
      <c r="C253" s="19">
        <v>95</v>
      </c>
      <c r="D253" s="20" t="s">
        <v>38</v>
      </c>
      <c r="E253" s="22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</row>
    <row r="254" spans="1:39" ht="14.25" customHeight="1">
      <c r="A254" s="16">
        <v>95</v>
      </c>
      <c r="B254" s="17" t="str">
        <f>СпНл!A101</f>
        <v>Кочеткова Елизавета</v>
      </c>
      <c r="C254" s="22"/>
      <c r="D254" s="22"/>
      <c r="E254" s="22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</row>
    <row r="255" spans="2:39" ht="14.25" customHeight="1">
      <c r="B255" s="19">
        <v>62</v>
      </c>
      <c r="C255" s="23" t="s">
        <v>38</v>
      </c>
      <c r="D255" s="22"/>
      <c r="E255" s="22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</row>
    <row r="256" spans="1:39" ht="14.25" customHeight="1">
      <c r="A256" s="16">
        <v>34</v>
      </c>
      <c r="B256" s="21" t="str">
        <f>СпНл!A40</f>
        <v>Ижболдина Полина</v>
      </c>
      <c r="D256" s="22"/>
      <c r="E256" s="22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</row>
    <row r="257" spans="4:39" ht="14.25" customHeight="1">
      <c r="D257" s="19">
        <v>112</v>
      </c>
      <c r="E257" s="23" t="s">
        <v>6</v>
      </c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</row>
    <row r="258" spans="1:39" ht="14.25" customHeight="1">
      <c r="A258" s="16">
        <v>63</v>
      </c>
      <c r="B258" s="17" t="str">
        <f>СпНл!A69</f>
        <v>Артемьев Василий</v>
      </c>
      <c r="D258" s="22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</row>
    <row r="259" spans="2:39" ht="14.25" customHeight="1">
      <c r="B259" s="19">
        <v>63</v>
      </c>
      <c r="C259" s="20" t="s">
        <v>67</v>
      </c>
      <c r="D259" s="22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</row>
    <row r="260" spans="1:39" ht="14.25" customHeight="1">
      <c r="A260" s="16">
        <f>129-A258</f>
        <v>66</v>
      </c>
      <c r="B260" s="21" t="str">
        <f>СпНл!A72</f>
        <v>Давлетов Айдар</v>
      </c>
      <c r="C260" s="22"/>
      <c r="D260" s="22"/>
      <c r="F260" s="44">
        <v>-250</v>
      </c>
      <c r="G260" s="17" t="s">
        <v>22</v>
      </c>
      <c r="H260" s="46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</row>
    <row r="261" spans="3:39" ht="14.25" customHeight="1">
      <c r="C261" s="19">
        <v>96</v>
      </c>
      <c r="D261" s="23" t="s">
        <v>6</v>
      </c>
      <c r="F261" s="44"/>
      <c r="G261" s="19">
        <v>253</v>
      </c>
      <c r="H261" s="53" t="s">
        <v>96</v>
      </c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</row>
    <row r="262" spans="1:39" ht="14.25" customHeight="1">
      <c r="A262" s="16">
        <v>127</v>
      </c>
      <c r="B262" s="17" t="str">
        <f>СпНл!A133</f>
        <v>_</v>
      </c>
      <c r="C262" s="22"/>
      <c r="F262" s="44">
        <v>-251</v>
      </c>
      <c r="G262" s="21" t="s">
        <v>96</v>
      </c>
      <c r="H262" s="31" t="s">
        <v>128</v>
      </c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</row>
    <row r="263" spans="2:39" ht="14.25" customHeight="1">
      <c r="B263" s="19">
        <v>64</v>
      </c>
      <c r="C263" s="23" t="s">
        <v>6</v>
      </c>
      <c r="F263" s="46"/>
      <c r="G263" s="44">
        <v>-253</v>
      </c>
      <c r="H263" s="17" t="s">
        <v>22</v>
      </c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</row>
    <row r="264" spans="1:39" ht="14.25" customHeight="1">
      <c r="A264" s="16">
        <v>2</v>
      </c>
      <c r="B264" s="21" t="str">
        <f>СпНл!A8</f>
        <v>Байрамалов Вячеслав</v>
      </c>
      <c r="F264" s="46"/>
      <c r="G264" s="46"/>
      <c r="H264" s="31" t="s">
        <v>129</v>
      </c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</row>
    <row r="265" spans="6:39" ht="14.25" customHeight="1">
      <c r="F265" s="13"/>
      <c r="G265" s="13"/>
      <c r="H265" s="13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</row>
    <row r="266" spans="1:39" ht="6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</row>
    <row r="267" spans="1:39" ht="6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</row>
    <row r="268" spans="1:39" ht="6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</row>
    <row r="269" spans="1:39" ht="6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</row>
    <row r="270" spans="1:39" ht="6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</row>
    <row r="271" spans="1:39" ht="6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</row>
    <row r="272" spans="1:39" ht="6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</row>
    <row r="273" spans="1:39" ht="6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</row>
    <row r="274" spans="1:39" ht="6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</row>
    <row r="275" spans="1:39" ht="6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</row>
    <row r="276" spans="1:39" ht="6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</row>
    <row r="277" spans="1:39" ht="6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</row>
    <row r="278" spans="1:39" ht="6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</row>
  </sheetData>
  <sheetProtection sheet="1" objects="1" scenarios="1"/>
  <mergeCells count="12">
    <mergeCell ref="A200:J200"/>
    <mergeCell ref="A201:J201"/>
    <mergeCell ref="A134:J134"/>
    <mergeCell ref="A135:J135"/>
    <mergeCell ref="A69:J69"/>
    <mergeCell ref="A133:J133"/>
    <mergeCell ref="A67:J67"/>
    <mergeCell ref="A199:J199"/>
    <mergeCell ref="A1:J1"/>
    <mergeCell ref="A2:J2"/>
    <mergeCell ref="A3:J3"/>
    <mergeCell ref="A68:J68"/>
  </mergeCells>
  <conditionalFormatting sqref="H126:I132 H136:I141 G191:I198 G74:G132 A4:I66 H74:I124 A70:F132 G70:I72 A136:F198 G136:G189 H143:I189 A202:I265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U232"/>
  <sheetViews>
    <sheetView showGridLines="0" showZeros="0" showOutlineSymbols="0" view="pageBreakPreview" zoomScaleNormal="77" zoomScaleSheetLayoutView="100" workbookViewId="0" topLeftCell="A1">
      <selection activeCell="L6" sqref="L6"/>
    </sheetView>
  </sheetViews>
  <sheetFormatPr defaultColWidth="9.00390625" defaultRowHeight="6" customHeight="1"/>
  <cols>
    <col min="1" max="1" width="3.75390625" style="43" customWidth="1"/>
    <col min="2" max="2" width="15.75390625" style="43" customWidth="1"/>
    <col min="3" max="10" width="8.75390625" style="43" customWidth="1"/>
    <col min="11" max="13" width="8.75390625" style="42" customWidth="1"/>
    <col min="14" max="21" width="9.125" style="42" customWidth="1"/>
    <col min="22" max="16384" width="9.125" style="43" customWidth="1"/>
  </cols>
  <sheetData>
    <row r="1" spans="1:13" ht="12.75">
      <c r="A1" s="81" t="str">
        <f>СпНл!A1</f>
        <v>Кубок Республики Башкортостан 2013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2.75">
      <c r="A2" s="81" t="str">
        <f>СпНл!A2</f>
        <v>Начальная лига 40-го Этапа Бадретдинов 50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2.75">
      <c r="A3" s="82">
        <f>СпНл!A3</f>
        <v>41560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1" ht="13.5" customHeight="1">
      <c r="A4" s="44">
        <v>-1</v>
      </c>
      <c r="B4" s="45" t="str">
        <f>IF('Нл1-4с'!C5='Нл1-4с'!B4,'Нл1-4с'!B6,IF('Нл1-4с'!C5='Нл1-4с'!B6,'Нл1-4с'!B4,0))</f>
        <v>_</v>
      </c>
      <c r="C4" s="46"/>
      <c r="D4" s="44">
        <v>-97</v>
      </c>
      <c r="E4" s="45" t="str">
        <f>IF('Нл1-4с'!E11='Нл1-4с'!D7,'Нл1-4с'!D15,IF('Нл1-4с'!E11='Нл1-4с'!D15,'Нл1-4с'!D7,0))</f>
        <v>Матвеев Алексей</v>
      </c>
      <c r="F4" s="46"/>
      <c r="G4" s="46"/>
      <c r="H4" s="46"/>
      <c r="I4" s="46"/>
      <c r="J4" s="46"/>
      <c r="K4"/>
      <c r="L4"/>
      <c r="M4"/>
      <c r="N4"/>
      <c r="O4"/>
      <c r="P4"/>
      <c r="Q4"/>
      <c r="R4"/>
      <c r="S4"/>
      <c r="T4"/>
      <c r="U4"/>
    </row>
    <row r="5" spans="1:21" ht="13.5" customHeight="1">
      <c r="A5" s="44"/>
      <c r="B5" s="19">
        <v>128</v>
      </c>
      <c r="C5" s="47" t="s">
        <v>68</v>
      </c>
      <c r="D5" s="46"/>
      <c r="E5" s="48"/>
      <c r="F5" s="46"/>
      <c r="G5" s="46"/>
      <c r="H5" s="46"/>
      <c r="I5" s="49"/>
      <c r="J5" s="46"/>
      <c r="K5"/>
      <c r="L5"/>
      <c r="M5"/>
      <c r="N5"/>
      <c r="O5"/>
      <c r="P5"/>
      <c r="Q5"/>
      <c r="R5"/>
      <c r="S5"/>
      <c r="T5"/>
      <c r="U5"/>
    </row>
    <row r="6" spans="1:21" ht="13.5" customHeight="1">
      <c r="A6" s="44">
        <v>-2</v>
      </c>
      <c r="B6" s="50" t="str">
        <f>IF('Нл1-4с'!C9='Нл1-4с'!B8,'Нл1-4с'!B10,IF('Нл1-4с'!C9='Нл1-4с'!B10,'Нл1-4с'!B8,0))</f>
        <v>Шамсутдинов Алмаз</v>
      </c>
      <c r="C6" s="19">
        <v>160</v>
      </c>
      <c r="D6" s="47" t="s">
        <v>67</v>
      </c>
      <c r="E6" s="19"/>
      <c r="F6" s="51"/>
      <c r="G6" s="46"/>
      <c r="H6" s="44">
        <v>-121</v>
      </c>
      <c r="I6" s="45" t="str">
        <f>IF('Нл1-4с'!G35='Нл1-4с'!F51,'Нл1-4с'!F19,IF('Нл1-4с'!G35='Нл1-4с'!F19,'Нл1-4с'!F51,0))</f>
        <v>Шайнуров Вадим</v>
      </c>
      <c r="J6" s="46"/>
      <c r="K6"/>
      <c r="L6"/>
      <c r="M6"/>
      <c r="N6"/>
      <c r="O6"/>
      <c r="P6"/>
      <c r="Q6"/>
      <c r="R6"/>
      <c r="S6"/>
      <c r="T6"/>
      <c r="U6"/>
    </row>
    <row r="7" spans="1:21" ht="13.5" customHeight="1">
      <c r="A7" s="44"/>
      <c r="B7" s="44">
        <v>-96</v>
      </c>
      <c r="C7" s="52" t="str">
        <f>IF('Нл1-4с'!D261='Нл1-4с'!C263,'Нл1-4с'!C259,IF('Нл1-4с'!D261='Нл1-4с'!C259,'Нл1-4с'!C263,0))</f>
        <v>Артемьев Василий</v>
      </c>
      <c r="D7" s="48"/>
      <c r="E7" s="19">
        <v>208</v>
      </c>
      <c r="F7" s="53" t="s">
        <v>36</v>
      </c>
      <c r="G7" s="46"/>
      <c r="H7" s="46"/>
      <c r="I7" s="48"/>
      <c r="J7" s="46"/>
      <c r="K7"/>
      <c r="L7"/>
      <c r="M7"/>
      <c r="N7"/>
      <c r="O7"/>
      <c r="P7"/>
      <c r="Q7"/>
      <c r="R7"/>
      <c r="S7"/>
      <c r="T7"/>
      <c r="U7"/>
    </row>
    <row r="8" spans="1:21" ht="13.5" customHeight="1">
      <c r="A8" s="44">
        <v>-3</v>
      </c>
      <c r="B8" s="45" t="str">
        <f>IF('Нл1-4с'!C13='Нл1-4с'!B12,'Нл1-4с'!B14,IF('Нл1-4с'!C13='Нл1-4с'!B14,'Нл1-4с'!B12,0))</f>
        <v>Сафин Айнур</v>
      </c>
      <c r="C8" s="46"/>
      <c r="D8" s="19">
        <v>192</v>
      </c>
      <c r="E8" s="54" t="s">
        <v>67</v>
      </c>
      <c r="F8" s="48"/>
      <c r="G8" s="46"/>
      <c r="H8" s="46"/>
      <c r="I8" s="55"/>
      <c r="J8" s="46"/>
      <c r="K8"/>
      <c r="L8"/>
      <c r="M8"/>
      <c r="N8"/>
      <c r="O8"/>
      <c r="P8"/>
      <c r="Q8"/>
      <c r="R8"/>
      <c r="S8"/>
      <c r="T8"/>
      <c r="U8"/>
    </row>
    <row r="9" spans="1:21" ht="13.5" customHeight="1">
      <c r="A9" s="44"/>
      <c r="B9" s="19">
        <v>129</v>
      </c>
      <c r="C9" s="47" t="s">
        <v>101</v>
      </c>
      <c r="D9" s="48"/>
      <c r="E9" s="49"/>
      <c r="F9" s="48"/>
      <c r="G9" s="46"/>
      <c r="H9" s="46"/>
      <c r="I9" s="48"/>
      <c r="J9" s="46"/>
      <c r="K9"/>
      <c r="L9"/>
      <c r="M9"/>
      <c r="N9"/>
      <c r="O9"/>
      <c r="P9"/>
      <c r="Q9"/>
      <c r="R9"/>
      <c r="S9"/>
      <c r="T9"/>
      <c r="U9"/>
    </row>
    <row r="10" spans="1:21" ht="13.5" customHeight="1">
      <c r="A10" s="44">
        <v>-4</v>
      </c>
      <c r="B10" s="50" t="str">
        <f>IF('Нл1-4с'!C17='Нл1-4с'!B16,'Нл1-4с'!B18,IF('Нл1-4с'!C17='Нл1-4с'!B18,'Нл1-4с'!B16,0))</f>
        <v>Васюткина Полина</v>
      </c>
      <c r="C10" s="19">
        <v>161</v>
      </c>
      <c r="D10" s="56" t="s">
        <v>102</v>
      </c>
      <c r="E10" s="49"/>
      <c r="F10" s="19">
        <v>224</v>
      </c>
      <c r="G10" s="53" t="s">
        <v>36</v>
      </c>
      <c r="H10" s="49"/>
      <c r="I10" s="48"/>
      <c r="J10" s="46"/>
      <c r="K10"/>
      <c r="L10"/>
      <c r="M10"/>
      <c r="N10"/>
      <c r="O10"/>
      <c r="P10"/>
      <c r="Q10"/>
      <c r="R10"/>
      <c r="S10"/>
      <c r="T10"/>
      <c r="U10"/>
    </row>
    <row r="11" spans="1:21" ht="13.5" customHeight="1">
      <c r="A11" s="44"/>
      <c r="B11" s="44">
        <v>-95</v>
      </c>
      <c r="C11" s="52" t="str">
        <f>IF('Нл1-4с'!D253='Нл1-4с'!C255,'Нл1-4с'!C251,IF('Нл1-4с'!D253='Нл1-4с'!C251,'Нл1-4с'!C255,0))</f>
        <v>Буркин Александр</v>
      </c>
      <c r="D11" s="46"/>
      <c r="E11" s="49"/>
      <c r="F11" s="48"/>
      <c r="G11" s="48"/>
      <c r="H11" s="49"/>
      <c r="I11" s="48"/>
      <c r="J11" s="46"/>
      <c r="K11"/>
      <c r="L11"/>
      <c r="M11"/>
      <c r="N11"/>
      <c r="O11"/>
      <c r="P11"/>
      <c r="Q11"/>
      <c r="R11"/>
      <c r="S11"/>
      <c r="T11"/>
      <c r="U11"/>
    </row>
    <row r="12" spans="1:21" ht="13.5" customHeight="1">
      <c r="A12" s="44">
        <v>-5</v>
      </c>
      <c r="B12" s="45" t="str">
        <f>IF('Нл1-4с'!C21='Нл1-4с'!B20,'Нл1-4с'!B22,IF('Нл1-4с'!C21='Нл1-4с'!B22,'Нл1-4с'!B20,0))</f>
        <v>Гайсина Алина</v>
      </c>
      <c r="C12" s="46"/>
      <c r="D12" s="44">
        <v>-98</v>
      </c>
      <c r="E12" s="45" t="str">
        <f>IF('Нл1-4с'!E27='Нл1-4с'!D23,'Нл1-4с'!D31,IF('Нл1-4с'!E27='Нл1-4с'!D31,'Нл1-4с'!D23,0))</f>
        <v>Салимянов Руслан</v>
      </c>
      <c r="F12" s="48"/>
      <c r="G12" s="48"/>
      <c r="H12" s="49"/>
      <c r="I12" s="48"/>
      <c r="J12" s="46"/>
      <c r="K12"/>
      <c r="L12"/>
      <c r="M12"/>
      <c r="N12"/>
      <c r="O12"/>
      <c r="P12"/>
      <c r="Q12"/>
      <c r="R12"/>
      <c r="S12"/>
      <c r="T12"/>
      <c r="U12"/>
    </row>
    <row r="13" spans="1:21" ht="13.5" customHeight="1">
      <c r="A13" s="44"/>
      <c r="B13" s="19">
        <v>130</v>
      </c>
      <c r="C13" s="47" t="s">
        <v>52</v>
      </c>
      <c r="D13" s="46"/>
      <c r="E13" s="48"/>
      <c r="F13" s="48"/>
      <c r="G13" s="48"/>
      <c r="H13" s="49"/>
      <c r="I13" s="19">
        <v>244</v>
      </c>
      <c r="J13" s="53" t="s">
        <v>13</v>
      </c>
      <c r="K13"/>
      <c r="L13"/>
      <c r="M13"/>
      <c r="N13"/>
      <c r="O13"/>
      <c r="P13"/>
      <c r="Q13"/>
      <c r="R13"/>
      <c r="S13"/>
      <c r="T13"/>
      <c r="U13"/>
    </row>
    <row r="14" spans="1:21" ht="13.5" customHeight="1">
      <c r="A14" s="44">
        <v>-6</v>
      </c>
      <c r="B14" s="50" t="str">
        <f>IF('Нл1-4с'!C25='Нл1-4с'!B24,'Нл1-4с'!B26,IF('Нл1-4с'!C25='Нл1-4с'!B26,'Нл1-4с'!B24,0))</f>
        <v>Валиев Эмиль</v>
      </c>
      <c r="C14" s="19">
        <v>162</v>
      </c>
      <c r="D14" s="47" t="s">
        <v>51</v>
      </c>
      <c r="E14" s="19"/>
      <c r="F14" s="57"/>
      <c r="G14" s="19">
        <v>232</v>
      </c>
      <c r="H14" s="53" t="s">
        <v>36</v>
      </c>
      <c r="I14" s="19"/>
      <c r="J14" s="58"/>
      <c r="K14"/>
      <c r="L14"/>
      <c r="M14"/>
      <c r="N14"/>
      <c r="O14"/>
      <c r="P14"/>
      <c r="Q14"/>
      <c r="R14"/>
      <c r="S14"/>
      <c r="T14"/>
      <c r="U14"/>
    </row>
    <row r="15" spans="1:21" ht="13.5" customHeight="1">
      <c r="A15" s="44"/>
      <c r="B15" s="44">
        <v>-94</v>
      </c>
      <c r="C15" s="52" t="str">
        <f>IF('Нл1-4с'!D245='Нл1-4с'!C247,'Нл1-4с'!C243,IF('Нл1-4с'!D245='Нл1-4с'!C243,'Нл1-4с'!C247,0))</f>
        <v>Козарез Виталий</v>
      </c>
      <c r="D15" s="48"/>
      <c r="E15" s="19">
        <v>209</v>
      </c>
      <c r="F15" s="59" t="s">
        <v>83</v>
      </c>
      <c r="G15" s="48"/>
      <c r="H15" s="48"/>
      <c r="I15" s="48"/>
      <c r="J15" s="48"/>
      <c r="K15" s="60"/>
      <c r="L15"/>
      <c r="M15"/>
      <c r="N15"/>
      <c r="O15"/>
      <c r="P15"/>
      <c r="Q15"/>
      <c r="R15"/>
      <c r="S15"/>
      <c r="T15"/>
      <c r="U15"/>
    </row>
    <row r="16" spans="1:21" ht="13.5" customHeight="1">
      <c r="A16" s="44">
        <v>-7</v>
      </c>
      <c r="B16" s="45" t="str">
        <f>IF('Нл1-4с'!C29='Нл1-4с'!B28,'Нл1-4с'!B30,IF('Нл1-4с'!C29='Нл1-4с'!B30,'Нл1-4с'!B28,0))</f>
        <v>Макаров Роман</v>
      </c>
      <c r="C16" s="46"/>
      <c r="D16" s="19">
        <v>193</v>
      </c>
      <c r="E16" s="54" t="s">
        <v>83</v>
      </c>
      <c r="F16" s="46"/>
      <c r="G16" s="48"/>
      <c r="H16" s="48"/>
      <c r="I16" s="48"/>
      <c r="J16" s="48"/>
      <c r="K16" s="60"/>
      <c r="L16"/>
      <c r="M16"/>
      <c r="N16"/>
      <c r="O16"/>
      <c r="P16"/>
      <c r="Q16"/>
      <c r="R16"/>
      <c r="S16"/>
      <c r="T16"/>
      <c r="U16"/>
    </row>
    <row r="17" spans="1:21" ht="13.5" customHeight="1">
      <c r="A17" s="44"/>
      <c r="B17" s="19">
        <v>131</v>
      </c>
      <c r="C17" s="47" t="s">
        <v>117</v>
      </c>
      <c r="D17" s="48"/>
      <c r="E17" s="49"/>
      <c r="F17" s="46"/>
      <c r="G17" s="48"/>
      <c r="H17" s="48"/>
      <c r="I17" s="48"/>
      <c r="J17" s="48"/>
      <c r="K17" s="60"/>
      <c r="L17"/>
      <c r="M17"/>
      <c r="N17"/>
      <c r="O17"/>
      <c r="P17"/>
      <c r="Q17"/>
      <c r="R17"/>
      <c r="S17"/>
      <c r="T17"/>
      <c r="U17"/>
    </row>
    <row r="18" spans="1:21" ht="13.5" customHeight="1">
      <c r="A18" s="44">
        <v>-8</v>
      </c>
      <c r="B18" s="50" t="str">
        <f>IF('Нл1-4с'!C33='Нл1-4с'!B32,'Нл1-4с'!B34,IF('Нл1-4с'!C33='Нл1-4с'!B34,'Нл1-4с'!B32,0))</f>
        <v>Анисимова Алена</v>
      </c>
      <c r="C18" s="19">
        <v>163</v>
      </c>
      <c r="D18" s="56" t="s">
        <v>83</v>
      </c>
      <c r="E18" s="49"/>
      <c r="F18" s="44">
        <v>-120</v>
      </c>
      <c r="G18" s="50" t="str">
        <f>IF('Нл1-4с'!F249='Нл1-4с'!E241,'Нл1-4с'!E257,IF('Нл1-4с'!F249='Нл1-4с'!E257,'Нл1-4с'!E241,0))</f>
        <v>Байрамалов Вячеслав</v>
      </c>
      <c r="H18" s="48"/>
      <c r="I18" s="48"/>
      <c r="J18" s="48"/>
      <c r="K18" s="60"/>
      <c r="L18"/>
      <c r="M18"/>
      <c r="N18"/>
      <c r="O18"/>
      <c r="P18"/>
      <c r="Q18"/>
      <c r="R18"/>
      <c r="S18"/>
      <c r="T18"/>
      <c r="U18"/>
    </row>
    <row r="19" spans="1:21" ht="13.5" customHeight="1">
      <c r="A19" s="44"/>
      <c r="B19" s="61">
        <v>-93</v>
      </c>
      <c r="C19" s="52" t="str">
        <f>IF('Нл1-4с'!D237='Нл1-4с'!C239,'Нл1-4с'!C235,IF('Нл1-4с'!D237='Нл1-4с'!C235,'Нл1-4с'!C239,0))</f>
        <v>Худайбердин Айрат</v>
      </c>
      <c r="D19" s="46"/>
      <c r="E19" s="49"/>
      <c r="F19" s="46"/>
      <c r="G19" s="49"/>
      <c r="H19" s="48"/>
      <c r="I19" s="48"/>
      <c r="J19" s="48"/>
      <c r="K19" s="60"/>
      <c r="L19"/>
      <c r="M19"/>
      <c r="N19"/>
      <c r="O19"/>
      <c r="P19"/>
      <c r="Q19"/>
      <c r="R19"/>
      <c r="S19"/>
      <c r="T19"/>
      <c r="U19"/>
    </row>
    <row r="20" spans="1:21" ht="13.5" customHeight="1">
      <c r="A20" s="44">
        <v>-9</v>
      </c>
      <c r="B20" s="45" t="str">
        <f>IF('Нл1-4с'!C37='Нл1-4с'!B36,'Нл1-4с'!B38,IF('Нл1-4с'!C37='Нл1-4с'!B38,'Нл1-4с'!B36,0))</f>
        <v>_</v>
      </c>
      <c r="C20" s="46"/>
      <c r="D20" s="44">
        <v>-99</v>
      </c>
      <c r="E20" s="45" t="str">
        <f>IF('Нл1-4с'!E43='Нл1-4с'!D39,'Нл1-4с'!D47,IF('Нл1-4с'!E43='Нл1-4с'!D47,'Нл1-4с'!D39,0))</f>
        <v>Набиуллин Марсель</v>
      </c>
      <c r="F20" s="46"/>
      <c r="G20" s="49"/>
      <c r="H20" s="48"/>
      <c r="I20" s="48"/>
      <c r="J20" s="48"/>
      <c r="K20" s="60"/>
      <c r="L20"/>
      <c r="M20"/>
      <c r="N20"/>
      <c r="O20"/>
      <c r="P20"/>
      <c r="Q20"/>
      <c r="R20"/>
      <c r="S20"/>
      <c r="T20"/>
      <c r="U20"/>
    </row>
    <row r="21" spans="1:21" ht="13.5" customHeight="1">
      <c r="A21" s="44"/>
      <c r="B21" s="19">
        <v>132</v>
      </c>
      <c r="C21" s="47" t="s">
        <v>60</v>
      </c>
      <c r="D21" s="46"/>
      <c r="E21" s="48"/>
      <c r="F21" s="46"/>
      <c r="G21" s="49"/>
      <c r="H21" s="48"/>
      <c r="I21" s="48"/>
      <c r="J21" s="48"/>
      <c r="K21" s="60"/>
      <c r="L21"/>
      <c r="M21"/>
      <c r="N21"/>
      <c r="O21"/>
      <c r="P21"/>
      <c r="Q21"/>
      <c r="R21"/>
      <c r="S21"/>
      <c r="T21"/>
      <c r="U21"/>
    </row>
    <row r="22" spans="1:21" ht="13.5" customHeight="1">
      <c r="A22" s="44">
        <v>-10</v>
      </c>
      <c r="B22" s="50" t="str">
        <f>IF('Нл1-4с'!C41='Нл1-4с'!B40,'Нл1-4с'!B42,IF('Нл1-4с'!C41='Нл1-4с'!B42,'Нл1-4с'!B40,0))</f>
        <v>Асраров Аскар</v>
      </c>
      <c r="C22" s="19">
        <v>164</v>
      </c>
      <c r="D22" s="47" t="s">
        <v>14</v>
      </c>
      <c r="E22" s="19"/>
      <c r="F22" s="51"/>
      <c r="G22" s="49"/>
      <c r="H22" s="19">
        <v>240</v>
      </c>
      <c r="I22" s="54" t="s">
        <v>13</v>
      </c>
      <c r="J22" s="48"/>
      <c r="K22" s="60"/>
      <c r="L22"/>
      <c r="M22"/>
      <c r="N22"/>
      <c r="O22"/>
      <c r="P22"/>
      <c r="Q22"/>
      <c r="R22"/>
      <c r="S22"/>
      <c r="T22"/>
      <c r="U22"/>
    </row>
    <row r="23" spans="1:21" ht="13.5" customHeight="1">
      <c r="A23" s="44"/>
      <c r="B23" s="44">
        <v>-92</v>
      </c>
      <c r="C23" s="52" t="str">
        <f>IF('Нл1-4с'!D229='Нл1-4с'!C231,'Нл1-4с'!C227,IF('Нл1-4с'!D229='Нл1-4с'!C227,'Нл1-4с'!C231,0))</f>
        <v>Исаев Вачеслав</v>
      </c>
      <c r="D23" s="48"/>
      <c r="E23" s="19">
        <v>210</v>
      </c>
      <c r="F23" s="53" t="s">
        <v>13</v>
      </c>
      <c r="G23" s="49"/>
      <c r="H23" s="48"/>
      <c r="I23" s="46"/>
      <c r="J23" s="48"/>
      <c r="K23" s="60"/>
      <c r="L23"/>
      <c r="M23"/>
      <c r="N23"/>
      <c r="O23"/>
      <c r="P23"/>
      <c r="Q23"/>
      <c r="R23"/>
      <c r="S23"/>
      <c r="T23"/>
      <c r="U23"/>
    </row>
    <row r="24" spans="1:21" ht="13.5" customHeight="1">
      <c r="A24" s="44">
        <v>-11</v>
      </c>
      <c r="B24" s="45" t="str">
        <f>IF('Нл1-4с'!C45='Нл1-4с'!B44,'Нл1-4с'!B46,IF('Нл1-4с'!C45='Нл1-4с'!B46,'Нл1-4с'!B44,0))</f>
        <v>Харисова Диана</v>
      </c>
      <c r="C24" s="46"/>
      <c r="D24" s="19">
        <v>194</v>
      </c>
      <c r="E24" s="54" t="s">
        <v>27</v>
      </c>
      <c r="F24" s="48"/>
      <c r="G24" s="49"/>
      <c r="H24" s="48"/>
      <c r="I24" s="46"/>
      <c r="J24" s="48"/>
      <c r="K24" s="60"/>
      <c r="L24"/>
      <c r="M24"/>
      <c r="N24"/>
      <c r="O24"/>
      <c r="P24"/>
      <c r="Q24"/>
      <c r="R24"/>
      <c r="S24"/>
      <c r="T24"/>
      <c r="U24"/>
    </row>
    <row r="25" spans="1:21" ht="13.5" customHeight="1">
      <c r="A25" s="44"/>
      <c r="B25" s="19">
        <v>133</v>
      </c>
      <c r="C25" s="47" t="s">
        <v>45</v>
      </c>
      <c r="D25" s="48"/>
      <c r="E25" s="49"/>
      <c r="F25" s="48"/>
      <c r="G25" s="49"/>
      <c r="H25" s="48"/>
      <c r="I25" s="46"/>
      <c r="J25" s="48"/>
      <c r="K25" s="60"/>
      <c r="L25"/>
      <c r="M25"/>
      <c r="N25"/>
      <c r="O25"/>
      <c r="P25"/>
      <c r="Q25"/>
      <c r="R25"/>
      <c r="S25"/>
      <c r="T25"/>
      <c r="U25"/>
    </row>
    <row r="26" spans="1:21" ht="13.5" customHeight="1">
      <c r="A26" s="44">
        <v>-12</v>
      </c>
      <c r="B26" s="50" t="str">
        <f>IF('Нл1-4с'!C49='Нл1-4с'!B48,'Нл1-4с'!B50,IF('Нл1-4с'!C49='Нл1-4с'!B50,'Нл1-4с'!B48,0))</f>
        <v>Еникеев Аскар</v>
      </c>
      <c r="C26" s="19">
        <v>165</v>
      </c>
      <c r="D26" s="56" t="s">
        <v>27</v>
      </c>
      <c r="E26" s="49"/>
      <c r="F26" s="19">
        <v>225</v>
      </c>
      <c r="G26" s="53" t="s">
        <v>13</v>
      </c>
      <c r="H26" s="48"/>
      <c r="I26" s="46"/>
      <c r="J26" s="48"/>
      <c r="K26" s="60"/>
      <c r="L26"/>
      <c r="M26"/>
      <c r="N26"/>
      <c r="O26"/>
      <c r="P26"/>
      <c r="Q26"/>
      <c r="R26"/>
      <c r="S26"/>
      <c r="T26"/>
      <c r="U26"/>
    </row>
    <row r="27" spans="1:21" ht="13.5" customHeight="1">
      <c r="A27" s="44"/>
      <c r="B27" s="44">
        <v>-91</v>
      </c>
      <c r="C27" s="52" t="str">
        <f>IF('Нл1-4с'!D221='Нл1-4с'!C223,'Нл1-4с'!C219,IF('Нл1-4с'!D221='Нл1-4с'!C219,'Нл1-4с'!C223,0))</f>
        <v>Аксенов Артем</v>
      </c>
      <c r="D27" s="46"/>
      <c r="E27" s="49"/>
      <c r="F27" s="48"/>
      <c r="G27" s="48"/>
      <c r="H27" s="48"/>
      <c r="I27" s="46"/>
      <c r="J27" s="48"/>
      <c r="K27" s="60"/>
      <c r="L27"/>
      <c r="M27"/>
      <c r="N27"/>
      <c r="O27"/>
      <c r="P27"/>
      <c r="Q27"/>
      <c r="R27"/>
      <c r="S27"/>
      <c r="T27"/>
      <c r="U27"/>
    </row>
    <row r="28" spans="1:21" ht="13.5" customHeight="1">
      <c r="A28" s="44">
        <v>-13</v>
      </c>
      <c r="B28" s="45" t="str">
        <f>IF('Нл1-4с'!C53='Нл1-4с'!B52,'Нл1-4с'!B54,IF('Нл1-4с'!C53='Нл1-4с'!B54,'Нл1-4с'!B52,0))</f>
        <v>Образцов Алексей</v>
      </c>
      <c r="C28" s="46"/>
      <c r="D28" s="44">
        <v>-100</v>
      </c>
      <c r="E28" s="45" t="str">
        <f>IF('Нл1-4с'!E59='Нл1-4с'!D55,'Нл1-4с'!D63,IF('Нл1-4с'!E59='Нл1-4с'!D63,'Нл1-4с'!D55,0))</f>
        <v>Золотихин Филипп</v>
      </c>
      <c r="F28" s="48"/>
      <c r="G28" s="48"/>
      <c r="H28" s="48"/>
      <c r="I28" s="46"/>
      <c r="J28" s="48"/>
      <c r="K28" s="60"/>
      <c r="L28"/>
      <c r="M28"/>
      <c r="N28"/>
      <c r="O28"/>
      <c r="P28"/>
      <c r="Q28"/>
      <c r="R28"/>
      <c r="S28"/>
      <c r="T28"/>
      <c r="U28"/>
    </row>
    <row r="29" spans="1:21" ht="13.5" customHeight="1">
      <c r="A29" s="44"/>
      <c r="B29" s="19">
        <v>134</v>
      </c>
      <c r="C29" s="47" t="s">
        <v>93</v>
      </c>
      <c r="D29" s="46"/>
      <c r="E29" s="48"/>
      <c r="F29" s="48"/>
      <c r="G29" s="48"/>
      <c r="H29" s="48"/>
      <c r="I29" s="46"/>
      <c r="J29" s="48"/>
      <c r="K29" s="60"/>
      <c r="L29"/>
      <c r="M29"/>
      <c r="N29"/>
      <c r="O29"/>
      <c r="P29"/>
      <c r="Q29"/>
      <c r="R29"/>
      <c r="S29"/>
      <c r="T29"/>
      <c r="U29"/>
    </row>
    <row r="30" spans="1:21" ht="13.5" customHeight="1">
      <c r="A30" s="44">
        <v>-14</v>
      </c>
      <c r="B30" s="50" t="str">
        <f>IF('Нл1-4с'!C57='Нл1-4с'!B56,'Нл1-4с'!B58,IF('Нл1-4с'!C57='Нл1-4с'!B58,'Нл1-4с'!B56,0))</f>
        <v>Азизкулова Мижгона</v>
      </c>
      <c r="C30" s="19">
        <v>166</v>
      </c>
      <c r="D30" s="47" t="s">
        <v>93</v>
      </c>
      <c r="E30" s="19"/>
      <c r="F30" s="57"/>
      <c r="G30" s="19">
        <v>233</v>
      </c>
      <c r="H30" s="54" t="s">
        <v>13</v>
      </c>
      <c r="I30" s="46"/>
      <c r="J30" s="19">
        <v>248</v>
      </c>
      <c r="K30" s="62" t="s">
        <v>89</v>
      </c>
      <c r="L30"/>
      <c r="M30"/>
      <c r="N30"/>
      <c r="O30"/>
      <c r="P30"/>
      <c r="Q30"/>
      <c r="R30"/>
      <c r="S30"/>
      <c r="T30"/>
      <c r="U30"/>
    </row>
    <row r="31" spans="1:21" ht="13.5" customHeight="1">
      <c r="A31" s="44"/>
      <c r="B31" s="44">
        <v>-90</v>
      </c>
      <c r="C31" s="52" t="str">
        <f>IF('Нл1-4с'!D213='Нл1-4с'!C215,'Нл1-4с'!C211,IF('Нл1-4с'!D213='Нл1-4с'!C211,'Нл1-4с'!C215,0))</f>
        <v>Азизкулов Сино</v>
      </c>
      <c r="D31" s="48"/>
      <c r="E31" s="19">
        <v>211</v>
      </c>
      <c r="F31" s="54" t="s">
        <v>44</v>
      </c>
      <c r="G31" s="48"/>
      <c r="H31" s="46"/>
      <c r="I31" s="46"/>
      <c r="J31" s="48"/>
      <c r="K31" s="63"/>
      <c r="L31" s="60"/>
      <c r="M31"/>
      <c r="N31"/>
      <c r="O31"/>
      <c r="P31"/>
      <c r="Q31"/>
      <c r="R31"/>
      <c r="S31"/>
      <c r="T31"/>
      <c r="U31"/>
    </row>
    <row r="32" spans="1:21" ht="13.5" customHeight="1">
      <c r="A32" s="44">
        <v>-15</v>
      </c>
      <c r="B32" s="45" t="str">
        <f>IF('Нл1-4с'!C61='Нл1-4с'!B60,'Нл1-4с'!B62,IF('Нл1-4с'!C61='Нл1-4с'!B62,'Нл1-4с'!B60,0))</f>
        <v>Сухоруков Сергей</v>
      </c>
      <c r="C32" s="46"/>
      <c r="D32" s="19">
        <v>195</v>
      </c>
      <c r="E32" s="54" t="s">
        <v>93</v>
      </c>
      <c r="F32" s="46"/>
      <c r="G32" s="48"/>
      <c r="H32" s="46"/>
      <c r="I32" s="46"/>
      <c r="J32" s="19"/>
      <c r="K32" s="64"/>
      <c r="L32" s="60"/>
      <c r="M32"/>
      <c r="N32"/>
      <c r="O32"/>
      <c r="P32"/>
      <c r="Q32"/>
      <c r="R32"/>
      <c r="S32"/>
      <c r="T32"/>
      <c r="U32"/>
    </row>
    <row r="33" spans="1:21" ht="13.5" customHeight="1">
      <c r="A33" s="44"/>
      <c r="B33" s="19">
        <v>135</v>
      </c>
      <c r="C33" s="47" t="s">
        <v>76</v>
      </c>
      <c r="D33" s="48"/>
      <c r="E33" s="46"/>
      <c r="F33" s="46"/>
      <c r="G33" s="48"/>
      <c r="H33" s="46"/>
      <c r="I33" s="46"/>
      <c r="J33" s="48"/>
      <c r="K33" s="64"/>
      <c r="L33" s="60"/>
      <c r="M33"/>
      <c r="N33"/>
      <c r="O33"/>
      <c r="P33"/>
      <c r="Q33"/>
      <c r="R33"/>
      <c r="S33"/>
      <c r="T33"/>
      <c r="U33"/>
    </row>
    <row r="34" spans="1:21" ht="13.5" customHeight="1">
      <c r="A34" s="44">
        <v>-16</v>
      </c>
      <c r="B34" s="50" t="str">
        <f>IF('Нл1-4с'!C65='Нл1-4с'!B64,'Нл1-4с'!B66,IF('Нл1-4с'!C65='Нл1-4с'!B66,'Нл1-4с'!B64,0))</f>
        <v>_</v>
      </c>
      <c r="C34" s="19">
        <v>167</v>
      </c>
      <c r="D34" s="56" t="s">
        <v>75</v>
      </c>
      <c r="E34" s="46"/>
      <c r="F34" s="44">
        <v>-119</v>
      </c>
      <c r="G34" s="50" t="str">
        <f>IF('Нл1-4с'!F217='Нл1-4с'!E209,'Нл1-4с'!E225,IF('Нл1-4с'!F217='Нл1-4с'!E225,'Нл1-4с'!E209,0))</f>
        <v>Смирнов Николай</v>
      </c>
      <c r="H34" s="46"/>
      <c r="I34" s="65"/>
      <c r="J34" s="66"/>
      <c r="K34" s="64"/>
      <c r="L34" s="60"/>
      <c r="M34"/>
      <c r="N34"/>
      <c r="O34"/>
      <c r="P34"/>
      <c r="Q34"/>
      <c r="R34"/>
      <c r="S34"/>
      <c r="T34"/>
      <c r="U34"/>
    </row>
    <row r="35" spans="1:21" ht="13.5" customHeight="1">
      <c r="A35" s="44"/>
      <c r="B35" s="44">
        <v>-89</v>
      </c>
      <c r="C35" s="52" t="str">
        <f>IF('Нл1-4с'!D205='Нл1-4с'!C207,'Нл1-4с'!C203,IF('Нл1-4с'!D205='Нл1-4с'!C203,'Нл1-4с'!C207,0))</f>
        <v>Уразбахтин Дмитрий</v>
      </c>
      <c r="D35" s="46"/>
      <c r="E35" s="46"/>
      <c r="F35" s="46"/>
      <c r="G35" s="46"/>
      <c r="H35" s="46"/>
      <c r="I35" s="65"/>
      <c r="J35" s="67"/>
      <c r="K35" s="64"/>
      <c r="L35" s="60"/>
      <c r="M35"/>
      <c r="N35"/>
      <c r="O35"/>
      <c r="P35"/>
      <c r="Q35"/>
      <c r="R35"/>
      <c r="S35"/>
      <c r="T35"/>
      <c r="U35"/>
    </row>
    <row r="36" spans="1:21" ht="13.5" customHeight="1">
      <c r="A36" s="44">
        <v>-17</v>
      </c>
      <c r="B36" s="45" t="str">
        <f>IF('Нл1-4с'!C71='Нл1-4с'!B70,'Нл1-4с'!B72,IF('Нл1-4с'!C71='Нл1-4с'!B72,'Нл1-4с'!B70,0))</f>
        <v>_</v>
      </c>
      <c r="C36" s="46"/>
      <c r="D36" s="44">
        <v>-101</v>
      </c>
      <c r="E36" s="45" t="str">
        <f>IF('Нл1-4с'!E77='Нл1-4с'!D73,'Нл1-4с'!D81,IF('Нл1-4с'!E77='Нл1-4с'!D81,'Нл1-4с'!D73,0))</f>
        <v>Николаев Дмитрий</v>
      </c>
      <c r="F36" s="46"/>
      <c r="G36" s="46"/>
      <c r="H36" s="46"/>
      <c r="I36" s="46"/>
      <c r="J36" s="48"/>
      <c r="K36" s="64"/>
      <c r="L36" s="60"/>
      <c r="M36"/>
      <c r="N36"/>
      <c r="O36"/>
      <c r="P36"/>
      <c r="Q36"/>
      <c r="R36"/>
      <c r="S36"/>
      <c r="T36"/>
      <c r="U36"/>
    </row>
    <row r="37" spans="1:21" ht="13.5" customHeight="1">
      <c r="A37" s="44"/>
      <c r="B37" s="19">
        <v>136</v>
      </c>
      <c r="C37" s="47" t="s">
        <v>73</v>
      </c>
      <c r="D37" s="46"/>
      <c r="E37" s="48"/>
      <c r="F37" s="46"/>
      <c r="G37" s="46"/>
      <c r="H37" s="46"/>
      <c r="I37" s="49"/>
      <c r="J37" s="48"/>
      <c r="K37" s="64"/>
      <c r="L37" s="60"/>
      <c r="M37"/>
      <c r="N37"/>
      <c r="O37"/>
      <c r="P37"/>
      <c r="Q37"/>
      <c r="R37"/>
      <c r="S37"/>
      <c r="T37"/>
      <c r="U37"/>
    </row>
    <row r="38" spans="1:21" ht="13.5" customHeight="1">
      <c r="A38" s="44">
        <v>-18</v>
      </c>
      <c r="B38" s="50" t="str">
        <f>IF('Нл1-4с'!C75='Нл1-4с'!B74,'Нл1-4с'!B76,IF('Нл1-4с'!C75='Нл1-4с'!B76,'Нл1-4с'!B74,0))</f>
        <v>Шайнуров Назар</v>
      </c>
      <c r="C38" s="19">
        <v>168</v>
      </c>
      <c r="D38" s="47" t="s">
        <v>10</v>
      </c>
      <c r="E38" s="19"/>
      <c r="F38" s="51"/>
      <c r="G38" s="46"/>
      <c r="H38" s="44">
        <v>-122</v>
      </c>
      <c r="I38" s="45" t="str">
        <f>IF('Нл1-4с'!G101='Нл1-4с'!F85,'Нл1-4с'!F117,IF('Нл1-4с'!G101='Нл1-4с'!F117,'Нл1-4с'!F85,0))</f>
        <v>Ахметшина Лилия</v>
      </c>
      <c r="J38" s="48"/>
      <c r="K38" s="64"/>
      <c r="L38" s="60"/>
      <c r="M38"/>
      <c r="N38"/>
      <c r="O38"/>
      <c r="P38"/>
      <c r="Q38"/>
      <c r="R38"/>
      <c r="S38"/>
      <c r="T38"/>
      <c r="U38"/>
    </row>
    <row r="39" spans="1:21" ht="13.5" customHeight="1">
      <c r="A39" s="44"/>
      <c r="B39" s="44">
        <v>-88</v>
      </c>
      <c r="C39" s="52" t="str">
        <f>IF('Нл1-4с'!D195='Нл1-4с'!C197,'Нл1-4с'!C193,IF('Нл1-4с'!D195='Нл1-4с'!C193,'Нл1-4с'!C197,0))</f>
        <v>Хайдарова Регина</v>
      </c>
      <c r="D39" s="48"/>
      <c r="E39" s="19">
        <v>212</v>
      </c>
      <c r="F39" s="53" t="s">
        <v>10</v>
      </c>
      <c r="G39" s="46"/>
      <c r="H39" s="46"/>
      <c r="I39" s="48"/>
      <c r="J39" s="48"/>
      <c r="K39" s="64"/>
      <c r="L39" s="60"/>
      <c r="M39"/>
      <c r="N39"/>
      <c r="O39"/>
      <c r="P39"/>
      <c r="Q39"/>
      <c r="R39"/>
      <c r="S39"/>
      <c r="T39"/>
      <c r="U39"/>
    </row>
    <row r="40" spans="1:21" ht="13.5" customHeight="1">
      <c r="A40" s="44">
        <v>-19</v>
      </c>
      <c r="B40" s="45" t="str">
        <f>IF('Нл1-4с'!C79='Нл1-4с'!B78,'Нл1-4с'!B80,IF('Нл1-4с'!C79='Нл1-4с'!B80,'Нл1-4с'!B78,0))</f>
        <v>Абдрафикова Диана</v>
      </c>
      <c r="C40" s="46"/>
      <c r="D40" s="19">
        <v>196</v>
      </c>
      <c r="E40" s="54" t="s">
        <v>10</v>
      </c>
      <c r="F40" s="48"/>
      <c r="G40" s="46"/>
      <c r="H40" s="46"/>
      <c r="I40" s="48"/>
      <c r="J40" s="48"/>
      <c r="K40" s="64"/>
      <c r="L40" s="60"/>
      <c r="M40"/>
      <c r="N40"/>
      <c r="O40"/>
      <c r="P40"/>
      <c r="Q40"/>
      <c r="R40"/>
      <c r="S40"/>
      <c r="T40"/>
      <c r="U40"/>
    </row>
    <row r="41" spans="1:21" ht="13.5" customHeight="1">
      <c r="A41" s="44"/>
      <c r="B41" s="19">
        <v>137</v>
      </c>
      <c r="C41" s="47" t="s">
        <v>41</v>
      </c>
      <c r="D41" s="48"/>
      <c r="E41" s="49"/>
      <c r="F41" s="48"/>
      <c r="G41" s="46"/>
      <c r="H41" s="46"/>
      <c r="I41" s="48"/>
      <c r="J41" s="48"/>
      <c r="K41" s="64"/>
      <c r="L41" s="60"/>
      <c r="M41"/>
      <c r="N41"/>
      <c r="O41"/>
      <c r="P41"/>
      <c r="Q41"/>
      <c r="R41"/>
      <c r="S41"/>
      <c r="T41"/>
      <c r="U41"/>
    </row>
    <row r="42" spans="1:21" ht="13.5" customHeight="1">
      <c r="A42" s="44">
        <v>-20</v>
      </c>
      <c r="B42" s="50" t="str">
        <f>IF('Нл1-4с'!C83='Нл1-4с'!B82,'Нл1-4с'!B84,IF('Нл1-4с'!C83='Нл1-4с'!B84,'Нл1-4с'!B82,0))</f>
        <v>Прожога Игнат</v>
      </c>
      <c r="C42" s="19">
        <v>169</v>
      </c>
      <c r="D42" s="56" t="s">
        <v>41</v>
      </c>
      <c r="E42" s="49"/>
      <c r="F42" s="19">
        <v>226</v>
      </c>
      <c r="G42" s="53" t="s">
        <v>10</v>
      </c>
      <c r="H42" s="49"/>
      <c r="I42" s="48"/>
      <c r="J42" s="48"/>
      <c r="K42" s="64"/>
      <c r="L42" s="60"/>
      <c r="M42"/>
      <c r="N42"/>
      <c r="O42"/>
      <c r="P42"/>
      <c r="Q42"/>
      <c r="R42"/>
      <c r="S42"/>
      <c r="T42"/>
      <c r="U42"/>
    </row>
    <row r="43" spans="1:21" ht="13.5" customHeight="1">
      <c r="A43" s="44"/>
      <c r="B43" s="44">
        <v>-87</v>
      </c>
      <c r="C43" s="52" t="str">
        <f>IF('Нл1-4с'!D187='Нл1-4с'!C189,'Нл1-4с'!C185,IF('Нл1-4с'!D187='Нл1-4с'!C185,'Нл1-4с'!C189,0))</f>
        <v>Рахматуллина Алия</v>
      </c>
      <c r="D43" s="46"/>
      <c r="E43" s="49"/>
      <c r="F43" s="48"/>
      <c r="G43" s="48"/>
      <c r="H43" s="49"/>
      <c r="I43" s="48"/>
      <c r="J43" s="48"/>
      <c r="K43" s="64"/>
      <c r="L43" s="60"/>
      <c r="M43"/>
      <c r="N43"/>
      <c r="O43"/>
      <c r="P43"/>
      <c r="Q43"/>
      <c r="R43"/>
      <c r="S43"/>
      <c r="T43"/>
      <c r="U43"/>
    </row>
    <row r="44" spans="1:21" ht="13.5" customHeight="1">
      <c r="A44" s="44">
        <v>-21</v>
      </c>
      <c r="B44" s="45" t="str">
        <f>IF('Нл1-4с'!C87='Нл1-4с'!B86,'Нл1-4с'!B88,IF('Нл1-4с'!C87='Нл1-4с'!B88,'Нл1-4с'!B86,0))</f>
        <v>Урманов Роман</v>
      </c>
      <c r="C44" s="46"/>
      <c r="D44" s="44">
        <v>-102</v>
      </c>
      <c r="E44" s="45" t="str">
        <f>IF('Нл1-4с'!E93='Нл1-4с'!D89,'Нл1-4с'!D97,IF('Нл1-4с'!E93='Нл1-4с'!D97,'Нл1-4с'!D89,0))</f>
        <v>Гайсин Динислам</v>
      </c>
      <c r="F44" s="48"/>
      <c r="G44" s="48"/>
      <c r="H44" s="49"/>
      <c r="I44" s="48"/>
      <c r="J44" s="48"/>
      <c r="K44" s="68">
        <v>250</v>
      </c>
      <c r="L44" s="62" t="s">
        <v>89</v>
      </c>
      <c r="M44"/>
      <c r="N44"/>
      <c r="O44"/>
      <c r="P44"/>
      <c r="Q44"/>
      <c r="R44"/>
      <c r="S44"/>
      <c r="T44"/>
      <c r="U44"/>
    </row>
    <row r="45" spans="1:21" ht="13.5" customHeight="1">
      <c r="A45" s="44"/>
      <c r="B45" s="19">
        <v>138</v>
      </c>
      <c r="C45" s="47" t="s">
        <v>48</v>
      </c>
      <c r="D45" s="46"/>
      <c r="E45" s="48"/>
      <c r="F45" s="48"/>
      <c r="G45" s="48"/>
      <c r="H45" s="49"/>
      <c r="I45" s="48"/>
      <c r="J45" s="48"/>
      <c r="K45" s="64"/>
      <c r="L45" s="63"/>
      <c r="M45"/>
      <c r="N45"/>
      <c r="O45"/>
      <c r="P45"/>
      <c r="Q45"/>
      <c r="R45"/>
      <c r="S45"/>
      <c r="T45"/>
      <c r="U45"/>
    </row>
    <row r="46" spans="1:21" ht="13.5" customHeight="1">
      <c r="A46" s="44">
        <v>-22</v>
      </c>
      <c r="B46" s="50" t="str">
        <f>IF('Нл1-4с'!C91='Нл1-4с'!B90,'Нл1-4с'!B92,IF('Нл1-4с'!C91='Нл1-4с'!B92,'Нл1-4с'!B90,0))</f>
        <v>Мохова Ирина</v>
      </c>
      <c r="C46" s="19">
        <v>170</v>
      </c>
      <c r="D46" s="47" t="s">
        <v>90</v>
      </c>
      <c r="E46" s="19"/>
      <c r="F46" s="57"/>
      <c r="G46" s="19">
        <v>234</v>
      </c>
      <c r="H46" s="53" t="s">
        <v>10</v>
      </c>
      <c r="I46" s="19">
        <v>245</v>
      </c>
      <c r="J46" s="54" t="s">
        <v>89</v>
      </c>
      <c r="K46" s="64"/>
      <c r="L46" s="64"/>
      <c r="M46"/>
      <c r="N46"/>
      <c r="O46"/>
      <c r="P46"/>
      <c r="Q46"/>
      <c r="R46"/>
      <c r="S46"/>
      <c r="T46"/>
      <c r="U46"/>
    </row>
    <row r="47" spans="1:21" ht="13.5" customHeight="1">
      <c r="A47" s="44"/>
      <c r="B47" s="44">
        <v>-86</v>
      </c>
      <c r="C47" s="52" t="str">
        <f>IF('Нл1-4с'!D179='Нл1-4с'!C181,'Нл1-4с'!C177,IF('Нл1-4с'!D179='Нл1-4с'!C177,'Нл1-4с'!C181,0))</f>
        <v>Ахметшина Алия</v>
      </c>
      <c r="D47" s="48"/>
      <c r="E47" s="19">
        <v>213</v>
      </c>
      <c r="F47" s="54" t="s">
        <v>90</v>
      </c>
      <c r="G47" s="48"/>
      <c r="H47" s="48"/>
      <c r="I47" s="48"/>
      <c r="J47" s="46"/>
      <c r="K47" s="64"/>
      <c r="L47" s="64"/>
      <c r="M47"/>
      <c r="N47"/>
      <c r="O47"/>
      <c r="P47"/>
      <c r="Q47"/>
      <c r="R47"/>
      <c r="S47"/>
      <c r="T47"/>
      <c r="U47"/>
    </row>
    <row r="48" spans="1:21" ht="13.5" customHeight="1">
      <c r="A48" s="44">
        <v>-23</v>
      </c>
      <c r="B48" s="45" t="str">
        <f>IF('Нл1-4с'!C95='Нл1-4с'!B94,'Нл1-4с'!B96,IF('Нл1-4с'!C95='Нл1-4с'!B96,'Нл1-4с'!B94,0))</f>
        <v>Хусаинов Юлдаш</v>
      </c>
      <c r="C48" s="46"/>
      <c r="D48" s="19">
        <v>197</v>
      </c>
      <c r="E48" s="54" t="s">
        <v>90</v>
      </c>
      <c r="F48" s="46"/>
      <c r="G48" s="48"/>
      <c r="H48" s="48"/>
      <c r="I48" s="48"/>
      <c r="J48" s="46"/>
      <c r="K48" s="64"/>
      <c r="L48" s="64"/>
      <c r="M48"/>
      <c r="N48"/>
      <c r="O48"/>
      <c r="P48"/>
      <c r="Q48"/>
      <c r="R48"/>
      <c r="S48"/>
      <c r="T48"/>
      <c r="U48"/>
    </row>
    <row r="49" spans="1:21" ht="13.5" customHeight="1">
      <c r="A49" s="44"/>
      <c r="B49" s="19">
        <v>139</v>
      </c>
      <c r="C49" s="47" t="s">
        <v>80</v>
      </c>
      <c r="D49" s="48"/>
      <c r="E49" s="49"/>
      <c r="F49" s="46"/>
      <c r="G49" s="48"/>
      <c r="H49" s="48"/>
      <c r="I49" s="48"/>
      <c r="J49" s="46"/>
      <c r="K49" s="64"/>
      <c r="L49" s="64"/>
      <c r="M49"/>
      <c r="N49"/>
      <c r="O49"/>
      <c r="P49"/>
      <c r="Q49"/>
      <c r="R49"/>
      <c r="S49"/>
      <c r="T49"/>
      <c r="U49"/>
    </row>
    <row r="50" spans="1:21" ht="13.5" customHeight="1">
      <c r="A50" s="44">
        <v>-24</v>
      </c>
      <c r="B50" s="50" t="str">
        <f>IF('Нл1-4с'!C99='Нл1-4с'!B98,'Нл1-4с'!B100,IF('Нл1-4с'!C99='Нл1-4с'!B100,'Нл1-4с'!B98,0))</f>
        <v>_</v>
      </c>
      <c r="C50" s="19">
        <v>171</v>
      </c>
      <c r="D50" s="56" t="s">
        <v>80</v>
      </c>
      <c r="E50" s="49"/>
      <c r="F50" s="44">
        <v>-118</v>
      </c>
      <c r="G50" s="50" t="str">
        <f>IF('Нл1-4с'!F183='Нл1-4с'!E191,'Нл1-4с'!E175,IF('Нл1-4с'!F183='Нл1-4с'!E175,'Нл1-4с'!E191,0))</f>
        <v>Сагидуллин Радмир</v>
      </c>
      <c r="H50" s="48"/>
      <c r="I50" s="48"/>
      <c r="J50" s="46"/>
      <c r="K50" s="64"/>
      <c r="L50" s="64"/>
      <c r="M50"/>
      <c r="N50"/>
      <c r="O50"/>
      <c r="P50"/>
      <c r="Q50"/>
      <c r="R50"/>
      <c r="S50"/>
      <c r="T50"/>
      <c r="U50"/>
    </row>
    <row r="51" spans="1:21" ht="13.5" customHeight="1">
      <c r="A51" s="44"/>
      <c r="B51" s="61">
        <v>-85</v>
      </c>
      <c r="C51" s="52" t="str">
        <f>IF('Нл1-4с'!D171='Нл1-4с'!C173,'Нл1-4с'!C169,IF('Нл1-4с'!D171='Нл1-4с'!C169,'Нл1-4с'!C173,0))</f>
        <v>Тазтдинова Анна</v>
      </c>
      <c r="D51" s="46"/>
      <c r="E51" s="49"/>
      <c r="F51" s="46"/>
      <c r="G51" s="49"/>
      <c r="H51" s="48"/>
      <c r="I51" s="48"/>
      <c r="J51" s="46"/>
      <c r="K51" s="64"/>
      <c r="L51" s="64"/>
      <c r="M51"/>
      <c r="N51"/>
      <c r="O51"/>
      <c r="P51"/>
      <c r="Q51"/>
      <c r="R51"/>
      <c r="S51"/>
      <c r="T51"/>
      <c r="U51"/>
    </row>
    <row r="52" spans="1:21" ht="13.5" customHeight="1">
      <c r="A52" s="44">
        <v>-25</v>
      </c>
      <c r="B52" s="45" t="str">
        <f>IF('Нл1-4с'!C103='Нл1-4с'!B102,'Нл1-4с'!B104,IF('Нл1-4с'!C103='Нл1-4с'!B104,'Нл1-4с'!B102,0))</f>
        <v>_</v>
      </c>
      <c r="C52" s="46"/>
      <c r="D52" s="44">
        <v>-103</v>
      </c>
      <c r="E52" s="45" t="str">
        <f>IF('Нл1-4с'!E109='Нл1-4с'!D105,'Нл1-4с'!D113,IF('Нл1-4с'!E109='Нл1-4с'!D113,'Нл1-4с'!D105,0))</f>
        <v>Салихов Салават</v>
      </c>
      <c r="F52" s="46"/>
      <c r="G52" s="49"/>
      <c r="H52" s="48"/>
      <c r="I52" s="48"/>
      <c r="J52" s="46"/>
      <c r="K52" s="64"/>
      <c r="L52" s="64"/>
      <c r="M52"/>
      <c r="N52"/>
      <c r="O52"/>
      <c r="P52"/>
      <c r="Q52"/>
      <c r="R52"/>
      <c r="S52"/>
      <c r="T52"/>
      <c r="U52"/>
    </row>
    <row r="53" spans="1:21" ht="13.5" customHeight="1">
      <c r="A53" s="44"/>
      <c r="B53" s="19">
        <v>140</v>
      </c>
      <c r="C53" s="47" t="s">
        <v>56</v>
      </c>
      <c r="D53" s="46"/>
      <c r="E53" s="48"/>
      <c r="F53" s="46"/>
      <c r="G53" s="49"/>
      <c r="H53" s="48"/>
      <c r="I53" s="48"/>
      <c r="J53" s="46"/>
      <c r="K53" s="64"/>
      <c r="L53" s="64"/>
      <c r="M53"/>
      <c r="N53"/>
      <c r="O53"/>
      <c r="P53"/>
      <c r="Q53"/>
      <c r="R53"/>
      <c r="S53"/>
      <c r="T53"/>
      <c r="U53"/>
    </row>
    <row r="54" spans="1:21" ht="13.5" customHeight="1">
      <c r="A54" s="44">
        <v>-26</v>
      </c>
      <c r="B54" s="50" t="str">
        <f>IF('Нл1-4с'!C107='Нл1-4с'!B106,'Нл1-4с'!B108,IF('Нл1-4с'!C107='Нл1-4с'!B108,'Нл1-4с'!B106,0))</f>
        <v>Абылгузин Данил</v>
      </c>
      <c r="C54" s="19">
        <v>172</v>
      </c>
      <c r="D54" s="47" t="s">
        <v>82</v>
      </c>
      <c r="E54" s="19"/>
      <c r="F54" s="51"/>
      <c r="G54" s="49"/>
      <c r="H54" s="19">
        <v>241</v>
      </c>
      <c r="I54" s="54" t="s">
        <v>10</v>
      </c>
      <c r="J54" s="46"/>
      <c r="K54" s="64"/>
      <c r="L54" s="64"/>
      <c r="M54"/>
      <c r="N54"/>
      <c r="O54"/>
      <c r="P54"/>
      <c r="Q54"/>
      <c r="R54"/>
      <c r="S54"/>
      <c r="T54"/>
      <c r="U54"/>
    </row>
    <row r="55" spans="1:21" ht="13.5" customHeight="1">
      <c r="A55" s="44"/>
      <c r="B55" s="44">
        <v>-84</v>
      </c>
      <c r="C55" s="52" t="str">
        <f>IF('Нл1-4с'!D163='Нл1-4с'!C165,'Нл1-4с'!C161,IF('Нл1-4с'!D163='Нл1-4с'!C161,'Нл1-4с'!C165,0))</f>
        <v>Гайнанова Ленара</v>
      </c>
      <c r="D55" s="48"/>
      <c r="E55" s="19">
        <v>214</v>
      </c>
      <c r="F55" s="53" t="s">
        <v>24</v>
      </c>
      <c r="G55" s="49"/>
      <c r="H55" s="48"/>
      <c r="I55" s="46"/>
      <c r="J55" s="46"/>
      <c r="K55" s="64"/>
      <c r="L55" s="64"/>
      <c r="M55"/>
      <c r="N55"/>
      <c r="O55"/>
      <c r="P55"/>
      <c r="Q55"/>
      <c r="R55"/>
      <c r="S55"/>
      <c r="T55"/>
      <c r="U55"/>
    </row>
    <row r="56" spans="1:21" ht="13.5" customHeight="1">
      <c r="A56" s="44">
        <v>-27</v>
      </c>
      <c r="B56" s="45" t="str">
        <f>IF('Нл1-4с'!C111='Нл1-4с'!B110,'Нл1-4с'!B112,IF('Нл1-4с'!C111='Нл1-4с'!B112,'Нл1-4с'!B110,0))</f>
        <v>Галина Рената</v>
      </c>
      <c r="C56" s="46"/>
      <c r="D56" s="19">
        <v>198</v>
      </c>
      <c r="E56" s="54" t="s">
        <v>82</v>
      </c>
      <c r="F56" s="48"/>
      <c r="G56" s="49"/>
      <c r="H56" s="48"/>
      <c r="I56" s="46"/>
      <c r="J56" s="46"/>
      <c r="K56" s="64"/>
      <c r="L56" s="64"/>
      <c r="M56"/>
      <c r="N56"/>
      <c r="O56"/>
      <c r="P56"/>
      <c r="Q56"/>
      <c r="R56"/>
      <c r="S56"/>
      <c r="T56"/>
      <c r="U56"/>
    </row>
    <row r="57" spans="1:21" ht="13.5" customHeight="1">
      <c r="A57" s="44"/>
      <c r="B57" s="19">
        <v>141</v>
      </c>
      <c r="C57" s="47" t="s">
        <v>88</v>
      </c>
      <c r="D57" s="48"/>
      <c r="E57" s="49"/>
      <c r="F57" s="48"/>
      <c r="G57" s="49"/>
      <c r="H57" s="48"/>
      <c r="I57" s="46"/>
      <c r="J57" s="46"/>
      <c r="K57" s="64"/>
      <c r="L57" s="64"/>
      <c r="M57"/>
      <c r="N57"/>
      <c r="O57"/>
      <c r="P57"/>
      <c r="Q57"/>
      <c r="R57"/>
      <c r="S57"/>
      <c r="T57"/>
      <c r="U57"/>
    </row>
    <row r="58" spans="1:21" ht="13.5" customHeight="1">
      <c r="A58" s="44">
        <v>-28</v>
      </c>
      <c r="B58" s="50" t="str">
        <f>IF('Нл1-4с'!C115='Нл1-4с'!B114,'Нл1-4с'!B116,IF('Нл1-4с'!C115='Нл1-4с'!B116,'Нл1-4с'!B114,0))</f>
        <v>Раянов Рамиль</v>
      </c>
      <c r="C58" s="19">
        <v>173</v>
      </c>
      <c r="D58" s="56" t="s">
        <v>50</v>
      </c>
      <c r="E58" s="49"/>
      <c r="F58" s="19">
        <v>227</v>
      </c>
      <c r="G58" s="53" t="s">
        <v>33</v>
      </c>
      <c r="H58" s="48"/>
      <c r="I58" s="46"/>
      <c r="J58" s="46"/>
      <c r="K58" s="50" t="str">
        <f>IF('Нл1-4с'!I190='Нл1-4с'!G167,'Нл1-4с'!G233,IF('Нл1-4с'!I190='Нл1-4с'!G233,'Нл1-4с'!G167,0))</f>
        <v>Хафизов Булат</v>
      </c>
      <c r="L58" s="69">
        <v>-126</v>
      </c>
      <c r="M58"/>
      <c r="N58"/>
      <c r="O58"/>
      <c r="P58"/>
      <c r="Q58"/>
      <c r="R58"/>
      <c r="S58"/>
      <c r="T58"/>
      <c r="U58"/>
    </row>
    <row r="59" spans="1:21" ht="13.5" customHeight="1">
      <c r="A59" s="44"/>
      <c r="B59" s="44">
        <v>-83</v>
      </c>
      <c r="C59" s="52" t="str">
        <f>IF('Нл1-4с'!D155='Нл1-4с'!C157,'Нл1-4с'!C153,IF('Нл1-4с'!D155='Нл1-4с'!C153,'Нл1-4с'!C157,0))</f>
        <v>Мельников Вячеслав</v>
      </c>
      <c r="D59" s="46"/>
      <c r="E59" s="49"/>
      <c r="F59" s="48"/>
      <c r="G59" s="48"/>
      <c r="H59" s="48"/>
      <c r="I59" s="46"/>
      <c r="J59" s="46"/>
      <c r="K59"/>
      <c r="L59" s="64"/>
      <c r="M59"/>
      <c r="N59"/>
      <c r="O59"/>
      <c r="P59"/>
      <c r="Q59"/>
      <c r="R59"/>
      <c r="S59"/>
      <c r="T59"/>
      <c r="U59"/>
    </row>
    <row r="60" spans="1:21" ht="13.5" customHeight="1">
      <c r="A60" s="44">
        <v>-29</v>
      </c>
      <c r="B60" s="45" t="str">
        <f>IF('Нл1-4с'!C119='Нл1-4с'!B118,'Нл1-4с'!B120,IF('Нл1-4с'!C119='Нл1-4с'!B120,'Нл1-4с'!B118,0))</f>
        <v>Алексеев Илья</v>
      </c>
      <c r="C60" s="46"/>
      <c r="D60" s="44">
        <v>-104</v>
      </c>
      <c r="E60" s="45" t="str">
        <f>IF('Нл1-4с'!E125='Нл1-4с'!D121,'Нл1-4с'!D129,IF('Нл1-4с'!E125='Нл1-4с'!D129,'Нл1-4с'!D121,0))</f>
        <v>Серов Данил</v>
      </c>
      <c r="F60" s="48"/>
      <c r="G60" s="48"/>
      <c r="H60" s="48"/>
      <c r="I60" s="46"/>
      <c r="J60" s="46"/>
      <c r="K60"/>
      <c r="L60" s="64"/>
      <c r="M60"/>
      <c r="N60"/>
      <c r="O60"/>
      <c r="P60"/>
      <c r="Q60"/>
      <c r="R60"/>
      <c r="S60"/>
      <c r="T60"/>
      <c r="U60"/>
    </row>
    <row r="61" spans="1:21" ht="13.5" customHeight="1">
      <c r="A61" s="44"/>
      <c r="B61" s="19">
        <v>142</v>
      </c>
      <c r="C61" s="47" t="s">
        <v>104</v>
      </c>
      <c r="D61" s="46"/>
      <c r="E61" s="48"/>
      <c r="F61" s="48"/>
      <c r="G61" s="48"/>
      <c r="H61" s="48"/>
      <c r="I61" s="46"/>
      <c r="J61" s="46"/>
      <c r="K61"/>
      <c r="L61" s="64"/>
      <c r="M61"/>
      <c r="N61"/>
      <c r="O61"/>
      <c r="P61"/>
      <c r="Q61"/>
      <c r="R61"/>
      <c r="S61"/>
      <c r="T61"/>
      <c r="U61"/>
    </row>
    <row r="62" spans="1:21" ht="13.5" customHeight="1">
      <c r="A62" s="44">
        <v>-30</v>
      </c>
      <c r="B62" s="50" t="str">
        <f>IF('Нл1-4с'!C123='Нл1-4с'!B122,'Нл1-4с'!B124,IF('Нл1-4с'!C123='Нл1-4с'!B124,'Нл1-4с'!B122,0))</f>
        <v>Полинок Оксана</v>
      </c>
      <c r="C62" s="19">
        <v>174</v>
      </c>
      <c r="D62" s="47" t="s">
        <v>104</v>
      </c>
      <c r="E62" s="19"/>
      <c r="F62" s="57"/>
      <c r="G62" s="19">
        <v>235</v>
      </c>
      <c r="H62" s="54" t="s">
        <v>33</v>
      </c>
      <c r="I62" s="46"/>
      <c r="J62" s="46"/>
      <c r="K62"/>
      <c r="L62" s="64"/>
      <c r="M62"/>
      <c r="N62"/>
      <c r="O62"/>
      <c r="P62"/>
      <c r="Q62"/>
      <c r="R62"/>
      <c r="S62"/>
      <c r="T62"/>
      <c r="U62"/>
    </row>
    <row r="63" spans="1:21" ht="13.5" customHeight="1">
      <c r="A63" s="44"/>
      <c r="B63" s="44">
        <v>-82</v>
      </c>
      <c r="C63" s="52" t="str">
        <f>IF('Нл1-4с'!D147='Нл1-4с'!C149,'Нл1-4с'!C145,IF('Нл1-4с'!D147='Нл1-4с'!C145,'Нл1-4с'!C149,0))</f>
        <v>Маннанов Руслан</v>
      </c>
      <c r="D63" s="48"/>
      <c r="E63" s="19">
        <v>215</v>
      </c>
      <c r="F63" s="54" t="s">
        <v>33</v>
      </c>
      <c r="G63" s="48"/>
      <c r="H63" s="70"/>
      <c r="I63" s="46"/>
      <c r="J63" s="46"/>
      <c r="K63"/>
      <c r="L63" s="64"/>
      <c r="M63"/>
      <c r="N63"/>
      <c r="O63"/>
      <c r="P63"/>
      <c r="Q63"/>
      <c r="R63"/>
      <c r="S63"/>
      <c r="T63"/>
      <c r="U63"/>
    </row>
    <row r="64" spans="1:21" ht="13.5" customHeight="1">
      <c r="A64" s="44">
        <v>-31</v>
      </c>
      <c r="B64" s="45" t="str">
        <f>IF('Нл1-4с'!C127='Нл1-4с'!B126,'Нл1-4с'!B128,IF('Нл1-4с'!C127='Нл1-4с'!B128,'Нл1-4с'!B126,0))</f>
        <v>Калимуллин Марат</v>
      </c>
      <c r="C64" s="46"/>
      <c r="D64" s="19">
        <v>199</v>
      </c>
      <c r="E64" s="54" t="s">
        <v>104</v>
      </c>
      <c r="F64" s="46"/>
      <c r="G64" s="48"/>
      <c r="H64" s="70"/>
      <c r="I64" s="46"/>
      <c r="J64" s="46"/>
      <c r="K64"/>
      <c r="L64" s="64"/>
      <c r="M64"/>
      <c r="N64"/>
      <c r="O64"/>
      <c r="P64"/>
      <c r="Q64"/>
      <c r="R64"/>
      <c r="S64"/>
      <c r="T64"/>
      <c r="U64"/>
    </row>
    <row r="65" spans="1:21" ht="13.5" customHeight="1">
      <c r="A65" s="44"/>
      <c r="B65" s="19">
        <v>143</v>
      </c>
      <c r="C65" s="47" t="s">
        <v>72</v>
      </c>
      <c r="D65" s="48"/>
      <c r="E65" s="46"/>
      <c r="F65" s="46"/>
      <c r="G65" s="48"/>
      <c r="H65" s="70"/>
      <c r="I65" s="46"/>
      <c r="J65" s="46"/>
      <c r="K65" s="71"/>
      <c r="L65" s="72" t="s">
        <v>89</v>
      </c>
      <c r="M65"/>
      <c r="N65"/>
      <c r="O65"/>
      <c r="P65"/>
      <c r="Q65"/>
      <c r="R65"/>
      <c r="S65"/>
      <c r="T65"/>
      <c r="U65"/>
    </row>
    <row r="66" spans="1:21" ht="13.5" customHeight="1">
      <c r="A66" s="44">
        <v>-32</v>
      </c>
      <c r="B66" s="50" t="str">
        <f>IF('Нл1-4с'!C131='Нл1-4с'!B130,'Нл1-4с'!B132,IF('Нл1-4с'!C131='Нл1-4с'!B132,'Нл1-4с'!B130,0))</f>
        <v>_</v>
      </c>
      <c r="C66" s="19">
        <v>175</v>
      </c>
      <c r="D66" s="56" t="s">
        <v>72</v>
      </c>
      <c r="E66" s="46"/>
      <c r="F66" s="44">
        <v>-117</v>
      </c>
      <c r="G66" s="50" t="str">
        <f>IF('Нл1-4с'!F151='Нл1-4с'!E143,'Нл1-4с'!E159,IF('Нл1-4с'!F51='Нл1-4с'!E159,'Нл1-4с'!E143,0))</f>
        <v>Хазиев Альмир</v>
      </c>
      <c r="H66" s="70"/>
      <c r="I66" s="46"/>
      <c r="J66" s="46"/>
      <c r="K66" s="31" t="s">
        <v>125</v>
      </c>
      <c r="L66" s="68">
        <v>252</v>
      </c>
      <c r="M66"/>
      <c r="N66"/>
      <c r="O66"/>
      <c r="P66"/>
      <c r="Q66"/>
      <c r="R66"/>
      <c r="S66"/>
      <c r="T66"/>
      <c r="U66"/>
    </row>
    <row r="67" spans="1:21" ht="13.5" customHeight="1">
      <c r="A67" s="44"/>
      <c r="B67" s="44">
        <v>-81</v>
      </c>
      <c r="C67" s="52" t="str">
        <f>IF('Нл1-4с'!D139='Нл1-4с'!C141,'Нл1-4с'!C137,IF('Нл1-4с'!D139='Нл1-4с'!C137,'Нл1-4с'!C141,0))</f>
        <v>Сухинин Вадим</v>
      </c>
      <c r="D67" s="70"/>
      <c r="E67" s="46"/>
      <c r="F67" s="44"/>
      <c r="G67" s="27"/>
      <c r="H67" s="46"/>
      <c r="I67" s="46"/>
      <c r="J67" s="46"/>
      <c r="K67"/>
      <c r="L67" s="64"/>
      <c r="M67"/>
      <c r="N67"/>
      <c r="O67"/>
      <c r="P67"/>
      <c r="Q67"/>
      <c r="R67"/>
      <c r="S67"/>
      <c r="T67"/>
      <c r="U67"/>
    </row>
    <row r="68" spans="1:13" ht="9.75" customHeight="1">
      <c r="A68" s="81" t="str">
        <f>СпНл!A1</f>
        <v>Кубок Республики Башкортостан 2013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9.75" customHeight="1">
      <c r="A69" s="81" t="str">
        <f>СпНл!A2</f>
        <v>Начальная лига 40-го Этапа Бадретдинов 50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9.75" customHeight="1">
      <c r="A70" s="82">
        <f>СпНл!A3</f>
        <v>41560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</row>
    <row r="71" spans="1:13" ht="9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73" t="s">
        <v>126</v>
      </c>
    </row>
    <row r="72" spans="1:21" ht="13.5" customHeight="1">
      <c r="A72" s="44">
        <v>-33</v>
      </c>
      <c r="B72" s="45" t="str">
        <f>IF('Нл1-4с'!C137='Нл1-4с'!B136,'Нл1-4с'!B138,IF('Нл1-4с'!C137='Нл1-4с'!B138,'Нл1-4с'!B136,0))</f>
        <v>_</v>
      </c>
      <c r="C72" s="46"/>
      <c r="D72" s="44">
        <v>-105</v>
      </c>
      <c r="E72" s="45" t="str">
        <f>IF('Нл1-4с'!E143='Нл1-4с'!D139,'Нл1-4с'!D147,IF('Нл1-4с'!E143='Нл1-4с'!D147,'Нл1-4с'!D139,0))</f>
        <v>Раянов Айрат</v>
      </c>
      <c r="F72" s="46"/>
      <c r="G72" s="46"/>
      <c r="H72" s="46"/>
      <c r="I72" s="46"/>
      <c r="J72" s="46"/>
      <c r="K72"/>
      <c r="L72" s="64"/>
      <c r="M72"/>
      <c r="N72"/>
      <c r="O72"/>
      <c r="P72"/>
      <c r="Q72"/>
      <c r="R72"/>
      <c r="S72"/>
      <c r="T72"/>
      <c r="U72"/>
    </row>
    <row r="73" spans="1:21" ht="13.5" customHeight="1">
      <c r="A73" s="44"/>
      <c r="B73" s="19">
        <v>144</v>
      </c>
      <c r="C73" s="47" t="s">
        <v>66</v>
      </c>
      <c r="D73" s="46"/>
      <c r="E73" s="48"/>
      <c r="F73" s="46"/>
      <c r="G73" s="46"/>
      <c r="H73" s="46"/>
      <c r="I73" s="49"/>
      <c r="J73" s="46"/>
      <c r="K73" s="74"/>
      <c r="L73" s="38" t="str">
        <f>IF(L65=L44,L112,IF(L65=L112,L44,0))</f>
        <v>Камильянов Расуль</v>
      </c>
      <c r="M73"/>
      <c r="N73"/>
      <c r="O73"/>
      <c r="P73"/>
      <c r="Q73"/>
      <c r="R73"/>
      <c r="S73"/>
      <c r="T73"/>
      <c r="U73"/>
    </row>
    <row r="74" spans="1:21" ht="13.5" customHeight="1">
      <c r="A74" s="44">
        <v>-34</v>
      </c>
      <c r="B74" s="50" t="str">
        <f>IF('Нл1-4с'!C141='Нл1-4с'!B140,'Нл1-4с'!B142,IF('Нл1-4с'!C141='Нл1-4с'!B142,'Нл1-4с'!B140,0))</f>
        <v>Галимов Тагир</v>
      </c>
      <c r="C74" s="19">
        <v>176</v>
      </c>
      <c r="D74" s="47" t="s">
        <v>65</v>
      </c>
      <c r="E74" s="19"/>
      <c r="F74" s="51"/>
      <c r="G74" s="46"/>
      <c r="H74" s="46"/>
      <c r="I74" s="49"/>
      <c r="J74" s="46"/>
      <c r="K74" s="31" t="s">
        <v>127</v>
      </c>
      <c r="L74" s="68">
        <v>-252</v>
      </c>
      <c r="M74"/>
      <c r="N74"/>
      <c r="O74"/>
      <c r="P74"/>
      <c r="Q74"/>
      <c r="R74"/>
      <c r="S74"/>
      <c r="T74"/>
      <c r="U74"/>
    </row>
    <row r="75" spans="1:21" ht="13.5" customHeight="1">
      <c r="A75" s="44"/>
      <c r="B75" s="44">
        <v>-80</v>
      </c>
      <c r="C75" s="52" t="str">
        <f>IF('Нл1-4с'!D129='Нл1-4с'!C131,'Нл1-4с'!C127,IF('Нл1-4с'!D129='Нл1-4с'!C127,'Нл1-4с'!C131,0))</f>
        <v>Тараканова Ангелина</v>
      </c>
      <c r="D75" s="48"/>
      <c r="E75" s="19">
        <v>216</v>
      </c>
      <c r="F75" s="53" t="s">
        <v>7</v>
      </c>
      <c r="G75" s="46"/>
      <c r="H75" s="46"/>
      <c r="I75" s="49"/>
      <c r="J75" s="46"/>
      <c r="K75"/>
      <c r="L75" s="64"/>
      <c r="M75"/>
      <c r="N75"/>
      <c r="O75"/>
      <c r="P75"/>
      <c r="Q75"/>
      <c r="R75"/>
      <c r="S75"/>
      <c r="T75"/>
      <c r="U75"/>
    </row>
    <row r="76" spans="1:21" ht="13.5" customHeight="1">
      <c r="A76" s="44">
        <v>-35</v>
      </c>
      <c r="B76" s="45" t="str">
        <f>IF('Нл1-4с'!C145='Нл1-4с'!B144,'Нл1-4с'!B146,IF('Нл1-4с'!C145='Нл1-4с'!B146,'Нл1-4с'!B144,0))</f>
        <v>Шакиров Сабур</v>
      </c>
      <c r="C76" s="46"/>
      <c r="D76" s="19">
        <v>200</v>
      </c>
      <c r="E76" s="54" t="s">
        <v>98</v>
      </c>
      <c r="F76" s="48"/>
      <c r="G76" s="46"/>
      <c r="H76" s="44">
        <v>-123</v>
      </c>
      <c r="I76" s="45" t="str">
        <f>IF('Нл1-4с'!G167='Нл1-4с'!F151,'Нл1-4с'!F183,IF('Нл1-4с'!G167='Нл1-4с'!F183,'Нл1-4с'!F151,0))</f>
        <v>Широкова Виолетта</v>
      </c>
      <c r="J76" s="46"/>
      <c r="K76"/>
      <c r="L76" s="64"/>
      <c r="M76"/>
      <c r="N76"/>
      <c r="O76"/>
      <c r="P76"/>
      <c r="Q76"/>
      <c r="R76"/>
      <c r="S76"/>
      <c r="T76"/>
      <c r="U76"/>
    </row>
    <row r="77" spans="1:21" ht="13.5" customHeight="1">
      <c r="A77" s="44"/>
      <c r="B77" s="19">
        <v>145</v>
      </c>
      <c r="C77" s="47" t="s">
        <v>98</v>
      </c>
      <c r="D77" s="48"/>
      <c r="E77" s="49"/>
      <c r="F77" s="48"/>
      <c r="G77" s="46"/>
      <c r="H77" s="46"/>
      <c r="I77" s="48"/>
      <c r="J77" s="46"/>
      <c r="K77"/>
      <c r="L77" s="64"/>
      <c r="M77"/>
      <c r="N77"/>
      <c r="O77"/>
      <c r="P77"/>
      <c r="Q77"/>
      <c r="R77"/>
      <c r="S77"/>
      <c r="T77"/>
      <c r="U77"/>
    </row>
    <row r="78" spans="1:21" ht="13.5" customHeight="1">
      <c r="A78" s="44">
        <v>-36</v>
      </c>
      <c r="B78" s="50" t="str">
        <f>IF('Нл1-4с'!C149='Нл1-4с'!B148,'Нл1-4с'!B150,IF('Нл1-4с'!C149='Нл1-4с'!B150,'Нл1-4с'!B148,0))</f>
        <v>Артамонов Иван</v>
      </c>
      <c r="C78" s="19">
        <v>177</v>
      </c>
      <c r="D78" s="56" t="s">
        <v>98</v>
      </c>
      <c r="E78" s="49"/>
      <c r="F78" s="19">
        <v>228</v>
      </c>
      <c r="G78" s="53" t="s">
        <v>7</v>
      </c>
      <c r="H78" s="49"/>
      <c r="I78" s="48"/>
      <c r="J78" s="46"/>
      <c r="K78"/>
      <c r="L78" s="64"/>
      <c r="M78"/>
      <c r="N78"/>
      <c r="O78"/>
      <c r="P78"/>
      <c r="Q78"/>
      <c r="R78"/>
      <c r="S78"/>
      <c r="T78"/>
      <c r="U78"/>
    </row>
    <row r="79" spans="1:21" ht="13.5" customHeight="1">
      <c r="A79" s="44"/>
      <c r="B79" s="44">
        <v>-79</v>
      </c>
      <c r="C79" s="52" t="str">
        <f>IF('Нл1-4с'!D121='Нл1-4с'!C123,'Нл1-4с'!C119,IF('Нл1-4с'!D121='Нл1-4с'!C119,'Нл1-4с'!C123,0))</f>
        <v>Кириллова Анастасия</v>
      </c>
      <c r="D79" s="46"/>
      <c r="E79" s="49"/>
      <c r="F79" s="48"/>
      <c r="G79" s="48"/>
      <c r="H79" s="49"/>
      <c r="I79" s="48"/>
      <c r="J79" s="46"/>
      <c r="K79"/>
      <c r="L79" s="64"/>
      <c r="M79"/>
      <c r="N79"/>
      <c r="O79"/>
      <c r="P79"/>
      <c r="Q79"/>
      <c r="R79"/>
      <c r="S79"/>
      <c r="T79"/>
      <c r="U79"/>
    </row>
    <row r="80" spans="1:21" ht="13.5" customHeight="1">
      <c r="A80" s="44">
        <v>-37</v>
      </c>
      <c r="B80" s="45" t="str">
        <f>IF('Нл1-4с'!C153='Нл1-4с'!B152,'Нл1-4с'!B154,IF('Нл1-4с'!C153='Нл1-4с'!B154,'Нл1-4с'!B152,0))</f>
        <v>Гареев Аскар</v>
      </c>
      <c r="C80" s="46"/>
      <c r="D80" s="44">
        <v>-106</v>
      </c>
      <c r="E80" s="45" t="str">
        <f>IF('Нл1-4с'!E159='Нл1-4с'!D155,'Нл1-4с'!D163,IF('Нл1-4с'!E159='Нл1-4с'!D163,'Нл1-4с'!D155,0))</f>
        <v>Харитонов Иван</v>
      </c>
      <c r="F80" s="48"/>
      <c r="G80" s="48"/>
      <c r="H80" s="49"/>
      <c r="I80" s="48"/>
      <c r="J80" s="46"/>
      <c r="K80"/>
      <c r="L80" s="64"/>
      <c r="M80"/>
      <c r="N80"/>
      <c r="O80"/>
      <c r="P80"/>
      <c r="Q80"/>
      <c r="R80"/>
      <c r="S80"/>
      <c r="T80"/>
      <c r="U80"/>
    </row>
    <row r="81" spans="1:21" ht="13.5" customHeight="1">
      <c r="A81" s="44"/>
      <c r="B81" s="19">
        <v>146</v>
      </c>
      <c r="C81" s="47" t="s">
        <v>87</v>
      </c>
      <c r="D81" s="46"/>
      <c r="E81" s="48"/>
      <c r="F81" s="48"/>
      <c r="G81" s="48"/>
      <c r="H81" s="49"/>
      <c r="I81" s="48"/>
      <c r="J81" s="46"/>
      <c r="K81"/>
      <c r="L81" s="64"/>
      <c r="M81"/>
      <c r="N81"/>
      <c r="O81"/>
      <c r="P81"/>
      <c r="Q81"/>
      <c r="R81"/>
      <c r="S81"/>
      <c r="T81"/>
      <c r="U81"/>
    </row>
    <row r="82" spans="1:21" ht="13.5" customHeight="1">
      <c r="A82" s="44">
        <v>-38</v>
      </c>
      <c r="B82" s="50" t="str">
        <f>IF('Нл1-4с'!C157='Нл1-4с'!B156,'Нл1-4с'!B158,IF('Нл1-4с'!C157='Нл1-4с'!B158,'Нл1-4с'!B156,0))</f>
        <v>Вервельский Андрей</v>
      </c>
      <c r="C82" s="19">
        <v>178</v>
      </c>
      <c r="D82" s="47" t="s">
        <v>49</v>
      </c>
      <c r="E82" s="19"/>
      <c r="F82" s="57"/>
      <c r="G82" s="19">
        <v>236</v>
      </c>
      <c r="H82" s="53" t="s">
        <v>17</v>
      </c>
      <c r="I82" s="19">
        <v>246</v>
      </c>
      <c r="J82" s="53" t="s">
        <v>96</v>
      </c>
      <c r="K82"/>
      <c r="L82" s="64"/>
      <c r="M82"/>
      <c r="N82"/>
      <c r="O82"/>
      <c r="P82"/>
      <c r="Q82"/>
      <c r="R82"/>
      <c r="S82"/>
      <c r="T82"/>
      <c r="U82"/>
    </row>
    <row r="83" spans="1:21" ht="13.5" customHeight="1">
      <c r="A83" s="44"/>
      <c r="B83" s="44">
        <v>-78</v>
      </c>
      <c r="C83" s="52" t="str">
        <f>IF('Нл1-4с'!D113='Нл1-4с'!C115,'Нл1-4с'!C111,IF('Нл1-4с'!D113='Нл1-4с'!C111,'Нл1-4с'!C115,0))</f>
        <v>Фролова Ангелина</v>
      </c>
      <c r="D83" s="48"/>
      <c r="E83" s="19">
        <v>217</v>
      </c>
      <c r="F83" s="54" t="s">
        <v>18</v>
      </c>
      <c r="G83" s="48"/>
      <c r="H83" s="48"/>
      <c r="I83" s="48"/>
      <c r="J83" s="48"/>
      <c r="K83"/>
      <c r="L83" s="64"/>
      <c r="M83"/>
      <c r="N83"/>
      <c r="O83"/>
      <c r="P83"/>
      <c r="Q83"/>
      <c r="R83"/>
      <c r="S83"/>
      <c r="T83"/>
      <c r="U83"/>
    </row>
    <row r="84" spans="1:21" ht="13.5" customHeight="1">
      <c r="A84" s="44">
        <v>-39</v>
      </c>
      <c r="B84" s="45" t="str">
        <f>IF('Нл1-4с'!C161='Нл1-4с'!B160,'Нл1-4с'!B162,IF('Нл1-4с'!C161='Нл1-4с'!B162,'Нл1-4с'!B160,0))</f>
        <v>Сунагатова Эльвина</v>
      </c>
      <c r="C84" s="46"/>
      <c r="D84" s="19">
        <v>201</v>
      </c>
      <c r="E84" s="54" t="s">
        <v>49</v>
      </c>
      <c r="F84" s="46"/>
      <c r="G84" s="48"/>
      <c r="H84" s="48"/>
      <c r="I84" s="48"/>
      <c r="J84" s="48"/>
      <c r="K84"/>
      <c r="L84" s="64"/>
      <c r="M84"/>
      <c r="N84"/>
      <c r="O84"/>
      <c r="P84"/>
      <c r="Q84"/>
      <c r="R84"/>
      <c r="S84"/>
      <c r="T84"/>
      <c r="U84"/>
    </row>
    <row r="85" spans="1:21" ht="13.5" customHeight="1">
      <c r="A85" s="44"/>
      <c r="B85" s="19">
        <v>147</v>
      </c>
      <c r="C85" s="47" t="s">
        <v>55</v>
      </c>
      <c r="D85" s="48"/>
      <c r="E85" s="49"/>
      <c r="F85" s="46"/>
      <c r="G85" s="48"/>
      <c r="H85" s="48"/>
      <c r="I85" s="48"/>
      <c r="J85" s="48"/>
      <c r="K85"/>
      <c r="L85" s="64"/>
      <c r="M85"/>
      <c r="N85"/>
      <c r="O85"/>
      <c r="P85"/>
      <c r="Q85"/>
      <c r="R85"/>
      <c r="S85"/>
      <c r="T85"/>
      <c r="U85"/>
    </row>
    <row r="86" spans="1:21" ht="13.5" customHeight="1">
      <c r="A86" s="44">
        <v>-40</v>
      </c>
      <c r="B86" s="50" t="str">
        <f>IF('Нл1-4с'!C165='Нл1-4с'!B164,'Нл1-4с'!B166,IF('Нл1-4с'!C165='Нл1-4с'!B166,'Нл1-4с'!B164,0))</f>
        <v>_</v>
      </c>
      <c r="C86" s="19">
        <v>179</v>
      </c>
      <c r="D86" s="56" t="s">
        <v>55</v>
      </c>
      <c r="E86" s="49"/>
      <c r="F86" s="44">
        <v>-116</v>
      </c>
      <c r="G86" s="50" t="str">
        <f>IF('Нл1-4с'!F117='Нл1-4с'!E109,'Нл1-4с'!E125,IF('Нл1-4с'!F117='Нл1-4с'!E125,'Нл1-4с'!E109,0))</f>
        <v>Макаров Егор</v>
      </c>
      <c r="H86" s="48"/>
      <c r="I86" s="48"/>
      <c r="J86" s="48"/>
      <c r="K86"/>
      <c r="L86" s="64"/>
      <c r="M86"/>
      <c r="N86"/>
      <c r="O86"/>
      <c r="P86"/>
      <c r="Q86"/>
      <c r="R86"/>
      <c r="S86"/>
      <c r="T86"/>
      <c r="U86"/>
    </row>
    <row r="87" spans="1:21" ht="13.5" customHeight="1">
      <c r="A87" s="44"/>
      <c r="B87" s="61">
        <v>-77</v>
      </c>
      <c r="C87" s="52" t="str">
        <f>IF('Нл1-4с'!D105='Нл1-4с'!C107,'Нл1-4с'!C103,IF('Нл1-4с'!D105='Нл1-4с'!C103,'Нл1-4с'!C107,0))</f>
        <v>Русаков Дмитрий</v>
      </c>
      <c r="D87" s="46"/>
      <c r="E87" s="49"/>
      <c r="F87" s="46"/>
      <c r="G87" s="49"/>
      <c r="H87" s="48"/>
      <c r="I87" s="48"/>
      <c r="J87" s="48"/>
      <c r="K87"/>
      <c r="L87" s="64"/>
      <c r="M87"/>
      <c r="N87"/>
      <c r="O87"/>
      <c r="P87"/>
      <c r="Q87"/>
      <c r="R87"/>
      <c r="S87"/>
      <c r="T87"/>
      <c r="U87"/>
    </row>
    <row r="88" spans="1:21" ht="13.5" customHeight="1">
      <c r="A88" s="44">
        <v>-41</v>
      </c>
      <c r="B88" s="45" t="str">
        <f>IF('Нл1-4с'!C169='Нл1-4с'!B168,'Нл1-4с'!B170,IF('Нл1-4с'!C169='Нл1-4с'!B170,'Нл1-4с'!B168,0))</f>
        <v>_</v>
      </c>
      <c r="C88" s="46"/>
      <c r="D88" s="44">
        <v>-107</v>
      </c>
      <c r="E88" s="45" t="str">
        <f>IF('Нл1-4с'!E175='Нл1-4с'!D171,'Нл1-4с'!D179,IF('Нл1-4с'!E175='Нл1-4с'!D179,'Нл1-4с'!D171,0))</f>
        <v>Искандаров Ильнур</v>
      </c>
      <c r="F88" s="46"/>
      <c r="G88" s="49"/>
      <c r="H88" s="48"/>
      <c r="I88" s="48"/>
      <c r="J88" s="48"/>
      <c r="K88"/>
      <c r="L88" s="64"/>
      <c r="M88"/>
      <c r="N88"/>
      <c r="O88"/>
      <c r="P88"/>
      <c r="Q88"/>
      <c r="R88"/>
      <c r="S88"/>
      <c r="T88"/>
      <c r="U88"/>
    </row>
    <row r="89" spans="1:21" ht="13.5" customHeight="1">
      <c r="A89" s="44"/>
      <c r="B89" s="19">
        <v>148</v>
      </c>
      <c r="C89" s="47" t="s">
        <v>79</v>
      </c>
      <c r="D89" s="46"/>
      <c r="E89" s="48"/>
      <c r="F89" s="46"/>
      <c r="G89" s="49"/>
      <c r="H89" s="48"/>
      <c r="I89" s="48"/>
      <c r="J89" s="48"/>
      <c r="K89"/>
      <c r="L89" s="64"/>
      <c r="M89"/>
      <c r="N89"/>
      <c r="O89"/>
      <c r="P89"/>
      <c r="Q89"/>
      <c r="R89"/>
      <c r="S89"/>
      <c r="T89"/>
      <c r="U89"/>
    </row>
    <row r="90" spans="1:21" ht="13.5" customHeight="1">
      <c r="A90" s="44">
        <v>-42</v>
      </c>
      <c r="B90" s="50" t="str">
        <f>IF('Нл1-4с'!C173='Нл1-4с'!B172,'Нл1-4с'!B174,IF('Нл1-4с'!C173='Нл1-4с'!B174,'Нл1-4с'!B172,0))</f>
        <v>Гашникова Виктория</v>
      </c>
      <c r="C90" s="19">
        <v>180</v>
      </c>
      <c r="D90" s="47" t="s">
        <v>16</v>
      </c>
      <c r="E90" s="19"/>
      <c r="F90" s="51"/>
      <c r="G90" s="49"/>
      <c r="H90" s="19">
        <v>242</v>
      </c>
      <c r="I90" s="54" t="s">
        <v>96</v>
      </c>
      <c r="J90" s="48"/>
      <c r="K90"/>
      <c r="L90" s="64"/>
      <c r="M90"/>
      <c r="N90"/>
      <c r="O90"/>
      <c r="P90"/>
      <c r="Q90"/>
      <c r="R90"/>
      <c r="S90"/>
      <c r="T90"/>
      <c r="U90"/>
    </row>
    <row r="91" spans="1:21" ht="13.5" customHeight="1">
      <c r="A91" s="44"/>
      <c r="B91" s="44">
        <v>-76</v>
      </c>
      <c r="C91" s="52" t="str">
        <f>IF('Нл1-4с'!D97='Нл1-4с'!C99,'Нл1-4с'!C95,IF('Нл1-4с'!D97='Нл1-4с'!C95,'Нл1-4с'!C99,0))</f>
        <v>Лончакова Юлия</v>
      </c>
      <c r="D91" s="48"/>
      <c r="E91" s="19">
        <v>218</v>
      </c>
      <c r="F91" s="53" t="s">
        <v>15</v>
      </c>
      <c r="G91" s="49"/>
      <c r="H91" s="48"/>
      <c r="I91" s="46"/>
      <c r="J91" s="48"/>
      <c r="K91"/>
      <c r="L91" s="64"/>
      <c r="M91"/>
      <c r="N91"/>
      <c r="O91"/>
      <c r="P91"/>
      <c r="Q91"/>
      <c r="R91"/>
      <c r="S91"/>
      <c r="T91"/>
      <c r="U91"/>
    </row>
    <row r="92" spans="1:21" ht="13.5" customHeight="1">
      <c r="A92" s="44">
        <v>-43</v>
      </c>
      <c r="B92" s="45" t="str">
        <f>IF('Нл1-4с'!C177='Нл1-4с'!B176,'Нл1-4с'!B178,IF('Нл1-4с'!C177='Нл1-4с'!B178,'Нл1-4с'!B176,0))</f>
        <v>Юдин Антон</v>
      </c>
      <c r="C92" s="46"/>
      <c r="D92" s="19">
        <v>202</v>
      </c>
      <c r="E92" s="54" t="s">
        <v>25</v>
      </c>
      <c r="F92" s="48"/>
      <c r="G92" s="49"/>
      <c r="H92" s="48"/>
      <c r="I92" s="46"/>
      <c r="J92" s="48"/>
      <c r="K92"/>
      <c r="L92" s="64"/>
      <c r="M92"/>
      <c r="N92"/>
      <c r="O92"/>
      <c r="P92"/>
      <c r="Q92"/>
      <c r="R92"/>
      <c r="S92"/>
      <c r="T92"/>
      <c r="U92"/>
    </row>
    <row r="93" spans="1:21" ht="13.5" customHeight="1">
      <c r="A93" s="44"/>
      <c r="B93" s="19">
        <v>149</v>
      </c>
      <c r="C93" s="47" t="s">
        <v>47</v>
      </c>
      <c r="D93" s="48"/>
      <c r="E93" s="49"/>
      <c r="F93" s="48"/>
      <c r="G93" s="49"/>
      <c r="H93" s="48"/>
      <c r="I93" s="46"/>
      <c r="J93" s="48"/>
      <c r="K93"/>
      <c r="L93" s="64"/>
      <c r="M93"/>
      <c r="N93"/>
      <c r="O93"/>
      <c r="P93"/>
      <c r="Q93"/>
      <c r="R93"/>
      <c r="S93"/>
      <c r="T93"/>
      <c r="U93"/>
    </row>
    <row r="94" spans="1:21" ht="13.5" customHeight="1">
      <c r="A94" s="44">
        <v>-44</v>
      </c>
      <c r="B94" s="50" t="str">
        <f>IF('Нл1-4с'!C181='Нл1-4с'!B180,'Нл1-4с'!B182,IF('Нл1-4с'!C181='Нл1-4с'!B182,'Нл1-4с'!B180,0))</f>
        <v>Биктимирова Аделина</v>
      </c>
      <c r="C94" s="19">
        <v>181</v>
      </c>
      <c r="D94" s="56" t="s">
        <v>25</v>
      </c>
      <c r="E94" s="49"/>
      <c r="F94" s="19">
        <v>229</v>
      </c>
      <c r="G94" s="53" t="s">
        <v>15</v>
      </c>
      <c r="H94" s="48"/>
      <c r="I94" s="46"/>
      <c r="J94" s="48"/>
      <c r="K94"/>
      <c r="L94" s="64"/>
      <c r="M94"/>
      <c r="N94"/>
      <c r="O94"/>
      <c r="P94"/>
      <c r="Q94"/>
      <c r="R94"/>
      <c r="S94"/>
      <c r="T94"/>
      <c r="U94"/>
    </row>
    <row r="95" spans="1:21" ht="13.5" customHeight="1">
      <c r="A95" s="44"/>
      <c r="B95" s="44">
        <v>-75</v>
      </c>
      <c r="C95" s="52" t="str">
        <f>IF('Нл1-4с'!D89='Нл1-4с'!C91,'Нл1-4с'!C87,IF('Нл1-4с'!D89='Нл1-4с'!C87,'Нл1-4с'!C91,0))</f>
        <v>Петухова Надежда</v>
      </c>
      <c r="D95" s="46"/>
      <c r="E95" s="49"/>
      <c r="F95" s="48"/>
      <c r="G95" s="48"/>
      <c r="H95" s="48"/>
      <c r="I95" s="46"/>
      <c r="J95" s="48"/>
      <c r="K95"/>
      <c r="L95" s="64"/>
      <c r="M95"/>
      <c r="N95"/>
      <c r="O95"/>
      <c r="P95"/>
      <c r="Q95"/>
      <c r="R95"/>
      <c r="S95"/>
      <c r="T95"/>
      <c r="U95"/>
    </row>
    <row r="96" spans="1:21" ht="13.5" customHeight="1">
      <c r="A96" s="44">
        <v>-45</v>
      </c>
      <c r="B96" s="45" t="str">
        <f>IF('Нл1-4с'!C185='Нл1-4с'!B184,'Нл1-4с'!B186,IF('Нл1-4с'!C185='Нл1-4с'!B186,'Нл1-4с'!B184,0))</f>
        <v>Пасечник Сергей</v>
      </c>
      <c r="C96" s="46"/>
      <c r="D96" s="44">
        <v>-108</v>
      </c>
      <c r="E96" s="45" t="str">
        <f>IF('Нл1-4с'!E191='Нл1-4с'!D187,'Нл1-4с'!D195,IF('Нл1-4с'!E191='Нл1-4с'!D195,'Нл1-4с'!D187,0))</f>
        <v>Кондров Эдуард</v>
      </c>
      <c r="F96" s="48"/>
      <c r="G96" s="48"/>
      <c r="H96" s="48"/>
      <c r="I96" s="46"/>
      <c r="J96" s="48"/>
      <c r="K96"/>
      <c r="L96" s="64"/>
      <c r="M96"/>
      <c r="N96"/>
      <c r="O96"/>
      <c r="P96"/>
      <c r="Q96"/>
      <c r="R96"/>
      <c r="S96"/>
      <c r="T96"/>
      <c r="U96"/>
    </row>
    <row r="97" spans="1:21" ht="13.5" customHeight="1">
      <c r="A97" s="44"/>
      <c r="B97" s="19">
        <v>150</v>
      </c>
      <c r="C97" s="47" t="s">
        <v>106</v>
      </c>
      <c r="D97" s="46"/>
      <c r="E97" s="48"/>
      <c r="F97" s="48"/>
      <c r="G97" s="48"/>
      <c r="H97" s="48"/>
      <c r="I97" s="46"/>
      <c r="J97" s="48"/>
      <c r="K97"/>
      <c r="L97" s="64"/>
      <c r="M97"/>
      <c r="N97"/>
      <c r="O97"/>
      <c r="P97"/>
      <c r="Q97"/>
      <c r="R97"/>
      <c r="S97"/>
      <c r="T97"/>
      <c r="U97"/>
    </row>
    <row r="98" spans="1:21" ht="13.5" customHeight="1">
      <c r="A98" s="44">
        <v>-46</v>
      </c>
      <c r="B98" s="50" t="str">
        <f>IF('Нл1-4с'!C189='Нл1-4с'!B188,'Нл1-4с'!B190,IF('Нл1-4с'!C189='Нл1-4с'!B190,'Нл1-4с'!B188,0))</f>
        <v>Фоминых Татьяна</v>
      </c>
      <c r="C98" s="19">
        <v>182</v>
      </c>
      <c r="D98" s="47" t="s">
        <v>32</v>
      </c>
      <c r="E98" s="19"/>
      <c r="F98" s="57"/>
      <c r="G98" s="19">
        <v>237</v>
      </c>
      <c r="H98" s="54" t="s">
        <v>96</v>
      </c>
      <c r="I98" s="46"/>
      <c r="J98" s="19">
        <v>249</v>
      </c>
      <c r="K98" s="62" t="s">
        <v>96</v>
      </c>
      <c r="L98" s="64"/>
      <c r="M98"/>
      <c r="N98"/>
      <c r="O98"/>
      <c r="P98"/>
      <c r="Q98"/>
      <c r="R98"/>
      <c r="S98"/>
      <c r="T98"/>
      <c r="U98"/>
    </row>
    <row r="99" spans="1:21" ht="13.5" customHeight="1">
      <c r="A99" s="44"/>
      <c r="B99" s="44">
        <v>-74</v>
      </c>
      <c r="C99" s="52" t="str">
        <f>IF('Нл1-4с'!D81='Нл1-4с'!C83,'Нл1-4с'!C79,IF('Нл1-4с'!D81='Нл1-4с'!C79,'Нл1-4с'!C83,0))</f>
        <v>Хомутов Максим</v>
      </c>
      <c r="D99" s="48"/>
      <c r="E99" s="19">
        <v>219</v>
      </c>
      <c r="F99" s="54" t="s">
        <v>32</v>
      </c>
      <c r="G99" s="48"/>
      <c r="H99" s="46"/>
      <c r="I99" s="46"/>
      <c r="J99" s="48"/>
      <c r="K99" s="63"/>
      <c r="L99" s="64"/>
      <c r="M99"/>
      <c r="N99"/>
      <c r="O99"/>
      <c r="P99"/>
      <c r="Q99"/>
      <c r="R99"/>
      <c r="S99"/>
      <c r="T99"/>
      <c r="U99"/>
    </row>
    <row r="100" spans="1:21" ht="13.5" customHeight="1">
      <c r="A100" s="44">
        <v>-47</v>
      </c>
      <c r="B100" s="45" t="str">
        <f>IF('Нл1-4с'!C193='Нл1-4с'!B192,'Нл1-4с'!B194,IF('Нл1-4с'!C193='Нл1-4с'!B194,'Нл1-4с'!B192,0))</f>
        <v>Первушина София</v>
      </c>
      <c r="C100" s="46"/>
      <c r="D100" s="19">
        <v>203</v>
      </c>
      <c r="E100" s="54" t="s">
        <v>32</v>
      </c>
      <c r="F100" s="46"/>
      <c r="G100" s="48"/>
      <c r="H100" s="46"/>
      <c r="I100" s="46"/>
      <c r="J100" s="19"/>
      <c r="K100" s="64"/>
      <c r="L100" s="64"/>
      <c r="M100"/>
      <c r="N100"/>
      <c r="O100"/>
      <c r="P100"/>
      <c r="Q100"/>
      <c r="R100"/>
      <c r="S100"/>
      <c r="T100"/>
      <c r="U100"/>
    </row>
    <row r="101" spans="1:21" ht="13.5" customHeight="1">
      <c r="A101" s="44"/>
      <c r="B101" s="19">
        <v>151</v>
      </c>
      <c r="C101" s="47" t="s">
        <v>63</v>
      </c>
      <c r="D101" s="48"/>
      <c r="E101" s="46"/>
      <c r="F101" s="46"/>
      <c r="G101" s="48"/>
      <c r="H101" s="46"/>
      <c r="I101" s="46"/>
      <c r="J101" s="48"/>
      <c r="K101" s="64"/>
      <c r="L101" s="64"/>
      <c r="M101"/>
      <c r="N101"/>
      <c r="O101"/>
      <c r="P101"/>
      <c r="Q101"/>
      <c r="R101"/>
      <c r="S101"/>
      <c r="T101"/>
      <c r="U101"/>
    </row>
    <row r="102" spans="1:21" ht="13.5" customHeight="1">
      <c r="A102" s="44">
        <v>-48</v>
      </c>
      <c r="B102" s="50" t="str">
        <f>IF('Нл1-4с'!C197='Нл1-4с'!B196,'Нл1-4с'!B198,IF('Нл1-4с'!C197='Нл1-4с'!B198,'Нл1-4с'!B196,0))</f>
        <v>_</v>
      </c>
      <c r="C102" s="19">
        <v>183</v>
      </c>
      <c r="D102" s="56" t="s">
        <v>9</v>
      </c>
      <c r="E102" s="46"/>
      <c r="F102" s="44">
        <v>-115</v>
      </c>
      <c r="G102" s="50" t="str">
        <f>IF('Нл1-4с'!F85='Нл1-4с'!E93,'Нл1-4с'!E77,IF('Нл1-4с'!F85='Нл1-4с'!E77,'Нл1-4с'!E93,0))</f>
        <v>Парахина Елена</v>
      </c>
      <c r="H102" s="46"/>
      <c r="I102" s="65"/>
      <c r="J102" s="66"/>
      <c r="K102" s="64"/>
      <c r="L102" s="64"/>
      <c r="M102"/>
      <c r="N102"/>
      <c r="O102"/>
      <c r="P102"/>
      <c r="Q102"/>
      <c r="R102"/>
      <c r="S102"/>
      <c r="T102"/>
      <c r="U102"/>
    </row>
    <row r="103" spans="1:21" ht="13.5" customHeight="1">
      <c r="A103" s="44"/>
      <c r="B103" s="44">
        <v>-73</v>
      </c>
      <c r="C103" s="52" t="str">
        <f>IF('Нл1-4с'!D73='Нл1-4с'!C75,'Нл1-4с'!C71,IF('Нл1-4с'!D73='Нл1-4с'!C71,'Нл1-4с'!C75,0))</f>
        <v>Буженик Александр</v>
      </c>
      <c r="D103" s="46"/>
      <c r="E103" s="46"/>
      <c r="F103" s="46"/>
      <c r="G103" s="46"/>
      <c r="H103" s="46"/>
      <c r="I103" s="65"/>
      <c r="J103" s="67"/>
      <c r="K103" s="64"/>
      <c r="L103" s="64"/>
      <c r="M103"/>
      <c r="N103"/>
      <c r="O103"/>
      <c r="P103"/>
      <c r="Q103"/>
      <c r="R103"/>
      <c r="S103"/>
      <c r="T103"/>
      <c r="U103"/>
    </row>
    <row r="104" spans="1:21" ht="13.5" customHeight="1">
      <c r="A104" s="44">
        <v>-49</v>
      </c>
      <c r="B104" s="45" t="str">
        <f>IF('Нл1-4с'!C203='Нл1-4с'!B202,'Нл1-4с'!B204,IF('Нл1-4с'!C203='Нл1-4с'!B204,'Нл1-4с'!B202,0))</f>
        <v>_</v>
      </c>
      <c r="C104" s="46"/>
      <c r="D104" s="44">
        <v>-109</v>
      </c>
      <c r="E104" s="45" t="str">
        <f>IF('Нл1-4с'!E209='Нл1-4с'!D205,'Нл1-4с'!D213,IF('Нл1-4с'!E209='Нл1-4с'!D213,'Нл1-4с'!D205,0))</f>
        <v>Юнусов Тимур</v>
      </c>
      <c r="F104" s="46"/>
      <c r="G104" s="46"/>
      <c r="H104" s="46"/>
      <c r="I104" s="46"/>
      <c r="J104" s="48"/>
      <c r="K104" s="64"/>
      <c r="L104" s="64"/>
      <c r="M104"/>
      <c r="N104"/>
      <c r="O104"/>
      <c r="P104"/>
      <c r="Q104"/>
      <c r="R104"/>
      <c r="S104"/>
      <c r="T104"/>
      <c r="U104"/>
    </row>
    <row r="105" spans="1:21" ht="13.5" customHeight="1">
      <c r="A105" s="44"/>
      <c r="B105" s="19">
        <v>152</v>
      </c>
      <c r="C105" s="47" t="s">
        <v>62</v>
      </c>
      <c r="D105" s="46"/>
      <c r="E105" s="48"/>
      <c r="F105" s="46"/>
      <c r="G105" s="46"/>
      <c r="H105" s="46"/>
      <c r="I105" s="49"/>
      <c r="J105" s="48"/>
      <c r="K105" s="64"/>
      <c r="L105" s="64"/>
      <c r="M105"/>
      <c r="N105"/>
      <c r="O105"/>
      <c r="P105"/>
      <c r="Q105"/>
      <c r="R105"/>
      <c r="S105"/>
      <c r="T105"/>
      <c r="U105"/>
    </row>
    <row r="106" spans="1:21" ht="13.5" customHeight="1">
      <c r="A106" s="44">
        <v>-50</v>
      </c>
      <c r="B106" s="50" t="str">
        <f>IF('Нл1-4с'!C207='Нл1-4с'!B206,'Нл1-4с'!B208,IF('Нл1-4с'!C207='Нл1-4с'!B208,'Нл1-4с'!B206,0))</f>
        <v>Мордвинкин Максим</v>
      </c>
      <c r="C106" s="19">
        <v>184</v>
      </c>
      <c r="D106" s="47" t="s">
        <v>61</v>
      </c>
      <c r="E106" s="19"/>
      <c r="F106" s="51"/>
      <c r="G106" s="46"/>
      <c r="H106" s="44">
        <v>-124</v>
      </c>
      <c r="I106" s="45" t="str">
        <f>IF('Нл1-4с'!G233='Нл1-4с'!F217,'Нл1-4с'!F249,IF('Нл1-4с'!G233='Нл1-4с'!F249,'Нл1-4с'!F217,0))</f>
        <v>Яровиков Даниил</v>
      </c>
      <c r="J106" s="48"/>
      <c r="K106" s="64"/>
      <c r="L106" s="64"/>
      <c r="M106"/>
      <c r="N106"/>
      <c r="O106"/>
      <c r="P106"/>
      <c r="Q106"/>
      <c r="R106"/>
      <c r="S106"/>
      <c r="T106"/>
      <c r="U106"/>
    </row>
    <row r="107" spans="1:21" ht="13.5" customHeight="1">
      <c r="A107" s="44"/>
      <c r="B107" s="44">
        <v>-72</v>
      </c>
      <c r="C107" s="52" t="str">
        <f>IF('Нл1-4с'!D63='Нл1-4с'!C65,'Нл1-4с'!C61,IF('Нл1-4с'!D63='Нл1-4с'!C61,'Нл1-4с'!C65,0))</f>
        <v>Урманов Азат</v>
      </c>
      <c r="D107" s="48"/>
      <c r="E107" s="19">
        <v>220</v>
      </c>
      <c r="F107" s="53" t="s">
        <v>29</v>
      </c>
      <c r="G107" s="46"/>
      <c r="H107" s="46"/>
      <c r="I107" s="48"/>
      <c r="J107" s="48"/>
      <c r="K107" s="64"/>
      <c r="L107" s="64"/>
      <c r="M107"/>
      <c r="N107"/>
      <c r="O107"/>
      <c r="P107"/>
      <c r="Q107"/>
      <c r="R107"/>
      <c r="S107"/>
      <c r="T107"/>
      <c r="U107"/>
    </row>
    <row r="108" spans="1:21" ht="13.5" customHeight="1">
      <c r="A108" s="44">
        <v>-51</v>
      </c>
      <c r="B108" s="45" t="str">
        <f>IF('Нл1-4с'!C211='Нл1-4с'!B210,'Нл1-4с'!B212,IF('Нл1-4с'!C211='Нл1-4с'!B212,'Нл1-4с'!B210,0))</f>
        <v>Сабирьянов Артур</v>
      </c>
      <c r="C108" s="46"/>
      <c r="D108" s="19">
        <v>204</v>
      </c>
      <c r="E108" s="54" t="s">
        <v>29</v>
      </c>
      <c r="F108" s="48"/>
      <c r="G108" s="46"/>
      <c r="H108" s="46"/>
      <c r="I108" s="48"/>
      <c r="J108" s="48"/>
      <c r="K108" s="64"/>
      <c r="L108" s="64"/>
      <c r="M108"/>
      <c r="N108"/>
      <c r="O108"/>
      <c r="P108"/>
      <c r="Q108"/>
      <c r="R108"/>
      <c r="S108"/>
      <c r="T108"/>
      <c r="U108"/>
    </row>
    <row r="109" spans="1:21" ht="13.5" customHeight="1">
      <c r="A109" s="44"/>
      <c r="B109" s="19">
        <v>153</v>
      </c>
      <c r="C109" s="47" t="s">
        <v>43</v>
      </c>
      <c r="D109" s="48"/>
      <c r="E109" s="49"/>
      <c r="F109" s="48"/>
      <c r="G109" s="46"/>
      <c r="H109" s="46"/>
      <c r="I109" s="48"/>
      <c r="J109" s="48"/>
      <c r="K109" s="64"/>
      <c r="L109" s="64"/>
      <c r="M109"/>
      <c r="N109"/>
      <c r="O109"/>
      <c r="P109"/>
      <c r="Q109"/>
      <c r="R109"/>
      <c r="S109"/>
      <c r="T109"/>
      <c r="U109"/>
    </row>
    <row r="110" spans="1:21" ht="13.5" customHeight="1">
      <c r="A110" s="44">
        <v>-52</v>
      </c>
      <c r="B110" s="50" t="str">
        <f>IF('Нл1-4с'!C215='Нл1-4с'!B214,'Нл1-4с'!B216,IF('Нл1-4с'!C215='Нл1-4с'!B216,'Нл1-4с'!B214,0))</f>
        <v>Писарева Елена</v>
      </c>
      <c r="C110" s="19">
        <v>185</v>
      </c>
      <c r="D110" s="56" t="s">
        <v>29</v>
      </c>
      <c r="E110" s="49"/>
      <c r="F110" s="19">
        <v>230</v>
      </c>
      <c r="G110" s="53" t="s">
        <v>29</v>
      </c>
      <c r="H110" s="49"/>
      <c r="I110" s="48"/>
      <c r="J110" s="48"/>
      <c r="K110" s="64"/>
      <c r="L110" s="64"/>
      <c r="M110"/>
      <c r="N110"/>
      <c r="O110"/>
      <c r="P110"/>
      <c r="Q110"/>
      <c r="R110"/>
      <c r="S110"/>
      <c r="T110"/>
      <c r="U110"/>
    </row>
    <row r="111" spans="1:21" ht="13.5" customHeight="1">
      <c r="A111" s="44"/>
      <c r="B111" s="44">
        <v>-71</v>
      </c>
      <c r="C111" s="52" t="str">
        <f>IF('Нл1-4с'!D55='Нл1-4с'!C57,'Нл1-4с'!C53,IF('Нл1-4с'!D55='Нл1-4с'!C53,'Нл1-4с'!C57,0))</f>
        <v>Ульмасова Диана</v>
      </c>
      <c r="D111" s="46"/>
      <c r="E111" s="49"/>
      <c r="F111" s="48"/>
      <c r="G111" s="48"/>
      <c r="H111" s="49"/>
      <c r="I111" s="48"/>
      <c r="J111" s="48"/>
      <c r="K111" s="64"/>
      <c r="L111" s="64"/>
      <c r="M111"/>
      <c r="N111"/>
      <c r="O111"/>
      <c r="P111"/>
      <c r="Q111"/>
      <c r="R111"/>
      <c r="S111"/>
      <c r="T111"/>
      <c r="U111"/>
    </row>
    <row r="112" spans="1:21" ht="13.5" customHeight="1">
      <c r="A112" s="44">
        <v>-53</v>
      </c>
      <c r="B112" s="45" t="str">
        <f>IF('Нл1-4с'!C219='Нл1-4с'!B218,'Нл1-4с'!B220,IF('Нл1-4с'!C219='Нл1-4с'!B220,'Нл1-4с'!B218,0))</f>
        <v>Бегебо Алексей</v>
      </c>
      <c r="C112" s="46"/>
      <c r="D112" s="44">
        <v>-110</v>
      </c>
      <c r="E112" s="45" t="str">
        <f>IF('Нл1-4с'!E225='Нл1-4с'!D221,'Нл1-4с'!D229,IF('Нл1-4с'!E225='Нл1-4с'!D229,'Нл1-4с'!D221,0))</f>
        <v>Биктимирова Лиана</v>
      </c>
      <c r="F112" s="48"/>
      <c r="G112" s="48"/>
      <c r="H112" s="49"/>
      <c r="I112" s="48"/>
      <c r="J112" s="48"/>
      <c r="K112" s="68">
        <v>251</v>
      </c>
      <c r="L112" s="75" t="s">
        <v>12</v>
      </c>
      <c r="M112"/>
      <c r="N112"/>
      <c r="O112"/>
      <c r="P112"/>
      <c r="Q112"/>
      <c r="R112"/>
      <c r="S112"/>
      <c r="T112"/>
      <c r="U112"/>
    </row>
    <row r="113" spans="1:21" ht="13.5" customHeight="1">
      <c r="A113" s="44"/>
      <c r="B113" s="19">
        <v>154</v>
      </c>
      <c r="C113" s="47" t="s">
        <v>46</v>
      </c>
      <c r="D113" s="46"/>
      <c r="E113" s="48"/>
      <c r="F113" s="48"/>
      <c r="G113" s="48"/>
      <c r="H113" s="49"/>
      <c r="I113" s="48"/>
      <c r="J113" s="48"/>
      <c r="K113" s="64"/>
      <c r="L113"/>
      <c r="M113"/>
      <c r="N113"/>
      <c r="O113"/>
      <c r="P113"/>
      <c r="Q113"/>
      <c r="R113"/>
      <c r="S113"/>
      <c r="T113"/>
      <c r="U113"/>
    </row>
    <row r="114" spans="1:21" ht="13.5" customHeight="1">
      <c r="A114" s="44">
        <v>-54</v>
      </c>
      <c r="B114" s="50" t="str">
        <f>IF('Нл1-4с'!C223='Нл1-4с'!B222,'Нл1-4с'!B224,IF('Нл1-4с'!C223='Нл1-4с'!B224,'Нл1-4с'!B222,0))</f>
        <v>Липатова Ксения</v>
      </c>
      <c r="C114" s="19">
        <v>186</v>
      </c>
      <c r="D114" s="47" t="s">
        <v>46</v>
      </c>
      <c r="E114" s="19"/>
      <c r="F114" s="57"/>
      <c r="G114" s="19">
        <v>238</v>
      </c>
      <c r="H114" s="53" t="s">
        <v>28</v>
      </c>
      <c r="I114" s="19">
        <v>247</v>
      </c>
      <c r="J114" s="54" t="s">
        <v>30</v>
      </c>
      <c r="K114" s="64"/>
      <c r="L114"/>
      <c r="M114"/>
      <c r="N114"/>
      <c r="O114"/>
      <c r="P114"/>
      <c r="Q114"/>
      <c r="R114"/>
      <c r="S114"/>
      <c r="T114"/>
      <c r="U114"/>
    </row>
    <row r="115" spans="1:21" ht="13.5" customHeight="1">
      <c r="A115" s="44"/>
      <c r="B115" s="44">
        <v>-70</v>
      </c>
      <c r="C115" s="52" t="str">
        <f>IF('Нл1-4с'!D47='Нл1-4с'!C49,'Нл1-4с'!C45,IF('Нл1-4с'!D47='Нл1-4с'!C45,'Нл1-4с'!C49,0))</f>
        <v>Ахметшина Зилия</v>
      </c>
      <c r="D115" s="48"/>
      <c r="E115" s="19">
        <v>221</v>
      </c>
      <c r="F115" s="54" t="s">
        <v>91</v>
      </c>
      <c r="G115" s="48"/>
      <c r="H115" s="48"/>
      <c r="I115" s="48"/>
      <c r="J115" s="46"/>
      <c r="K115" s="64"/>
      <c r="L115"/>
      <c r="M115"/>
      <c r="N115"/>
      <c r="O115"/>
      <c r="P115"/>
      <c r="Q115"/>
      <c r="R115"/>
      <c r="S115"/>
      <c r="T115"/>
      <c r="U115"/>
    </row>
    <row r="116" spans="1:21" ht="13.5" customHeight="1">
      <c r="A116" s="44">
        <v>-55</v>
      </c>
      <c r="B116" s="45" t="str">
        <f>IF('Нл1-4с'!C227='Нл1-4с'!B226,'Нл1-4с'!B228,IF('Нл1-4с'!C227='Нл1-4с'!B228,'Нл1-4с'!B226,0))</f>
        <v>Архапчева Мария</v>
      </c>
      <c r="C116" s="46"/>
      <c r="D116" s="19">
        <v>205</v>
      </c>
      <c r="E116" s="54" t="s">
        <v>77</v>
      </c>
      <c r="F116" s="46"/>
      <c r="G116" s="48"/>
      <c r="H116" s="48"/>
      <c r="I116" s="48"/>
      <c r="J116" s="46"/>
      <c r="K116" s="64"/>
      <c r="L116"/>
      <c r="M116"/>
      <c r="N116"/>
      <c r="O116"/>
      <c r="P116"/>
      <c r="Q116"/>
      <c r="R116"/>
      <c r="S116"/>
      <c r="T116"/>
      <c r="U116"/>
    </row>
    <row r="117" spans="1:21" ht="13.5" customHeight="1">
      <c r="A117" s="44"/>
      <c r="B117" s="19">
        <v>155</v>
      </c>
      <c r="C117" s="47" t="s">
        <v>78</v>
      </c>
      <c r="D117" s="48"/>
      <c r="E117" s="49"/>
      <c r="F117" s="46"/>
      <c r="G117" s="48"/>
      <c r="H117" s="48"/>
      <c r="I117" s="48"/>
      <c r="J117" s="46"/>
      <c r="K117" s="64"/>
      <c r="L117"/>
      <c r="M117"/>
      <c r="N117"/>
      <c r="O117"/>
      <c r="P117"/>
      <c r="Q117"/>
      <c r="R117"/>
      <c r="S117"/>
      <c r="T117"/>
      <c r="U117"/>
    </row>
    <row r="118" spans="1:21" ht="13.5" customHeight="1">
      <c r="A118" s="44">
        <v>-56</v>
      </c>
      <c r="B118" s="50" t="str">
        <f>IF('Нл1-4с'!C231='Нл1-4с'!B230,'Нл1-4с'!B232,IF('Нл1-4с'!C231='Нл1-4с'!B232,'Нл1-4с'!B230,0))</f>
        <v>_</v>
      </c>
      <c r="C118" s="19">
        <v>187</v>
      </c>
      <c r="D118" s="56" t="s">
        <v>77</v>
      </c>
      <c r="E118" s="49"/>
      <c r="F118" s="44">
        <v>-114</v>
      </c>
      <c r="G118" s="50" t="str">
        <f>IF('Нл1-4с'!F51='Нл1-4с'!E59,'Нл1-4с'!E43,IF('Нл1-4с'!F59='Нл1-4с'!E43,'Нл1-4с'!E59,0))</f>
        <v>Галимов Роберт</v>
      </c>
      <c r="H118" s="48"/>
      <c r="I118" s="48"/>
      <c r="J118" s="46"/>
      <c r="K118" s="64"/>
      <c r="L118"/>
      <c r="M118"/>
      <c r="N118"/>
      <c r="O118"/>
      <c r="P118"/>
      <c r="Q118"/>
      <c r="R118"/>
      <c r="S118"/>
      <c r="T118"/>
      <c r="U118"/>
    </row>
    <row r="119" spans="1:21" ht="13.5" customHeight="1">
      <c r="A119" s="44"/>
      <c r="B119" s="61">
        <v>-69</v>
      </c>
      <c r="C119" s="52" t="str">
        <f>IF('Нл1-4с'!D39='Нл1-4с'!C41,'Нл1-4с'!C37,IF('Нл1-4с'!D39='Нл1-4с'!C37,'Нл1-4с'!C41,0))</f>
        <v>Вильданов Эмиль</v>
      </c>
      <c r="D119" s="46"/>
      <c r="E119" s="49"/>
      <c r="F119" s="46"/>
      <c r="G119" s="49"/>
      <c r="H119" s="48"/>
      <c r="I119" s="48"/>
      <c r="J119" s="46"/>
      <c r="K119" s="64"/>
      <c r="L119"/>
      <c r="M119"/>
      <c r="N119"/>
      <c r="O119"/>
      <c r="P119"/>
      <c r="Q119"/>
      <c r="R119"/>
      <c r="S119"/>
      <c r="T119"/>
      <c r="U119"/>
    </row>
    <row r="120" spans="1:21" ht="13.5" customHeight="1">
      <c r="A120" s="44">
        <v>-57</v>
      </c>
      <c r="B120" s="45" t="str">
        <f>IF('Нл1-4с'!C235='Нл1-4с'!B234,'Нл1-4с'!B236,IF('Нл1-4с'!C235='Нл1-4с'!B236,'Нл1-4с'!B234,0))</f>
        <v>Петрова Юлия</v>
      </c>
      <c r="C120" s="46"/>
      <c r="D120" s="44">
        <v>-111</v>
      </c>
      <c r="E120" s="45" t="str">
        <f>IF('Нл1-4с'!E241='Нл1-4с'!D237,'Нл1-4с'!D245,IF('Нл1-4с'!E241='Нл1-4с'!D245,'Нл1-4с'!D237,0))</f>
        <v>Круподёров Даниил</v>
      </c>
      <c r="F120" s="46"/>
      <c r="G120" s="49"/>
      <c r="H120" s="48"/>
      <c r="I120" s="48"/>
      <c r="J120" s="46"/>
      <c r="K120" s="64"/>
      <c r="L120"/>
      <c r="M120"/>
      <c r="N120"/>
      <c r="O120"/>
      <c r="P120"/>
      <c r="Q120"/>
      <c r="R120"/>
      <c r="S120"/>
      <c r="T120"/>
      <c r="U120"/>
    </row>
    <row r="121" spans="1:21" ht="13.5" customHeight="1">
      <c r="A121" s="44"/>
      <c r="B121" s="19">
        <v>156</v>
      </c>
      <c r="C121" s="47" t="s">
        <v>54</v>
      </c>
      <c r="D121" s="46"/>
      <c r="E121" s="48"/>
      <c r="F121" s="46"/>
      <c r="G121" s="49"/>
      <c r="H121" s="48"/>
      <c r="I121" s="48"/>
      <c r="J121" s="46"/>
      <c r="K121" s="64"/>
      <c r="L121"/>
      <c r="M121"/>
      <c r="N121"/>
      <c r="O121"/>
      <c r="P121"/>
      <c r="Q121"/>
      <c r="R121"/>
      <c r="S121"/>
      <c r="T121"/>
      <c r="U121"/>
    </row>
    <row r="122" spans="1:21" ht="13.5" customHeight="1">
      <c r="A122" s="44">
        <v>-58</v>
      </c>
      <c r="B122" s="50" t="str">
        <f>IF('Нл1-4с'!C239='Нл1-4с'!B238,'Нл1-4с'!B240,IF('Нл1-4с'!C239='Нл1-4с'!B240,'Нл1-4с'!B238,0))</f>
        <v>Динисламов Марсель</v>
      </c>
      <c r="C122" s="19">
        <v>188</v>
      </c>
      <c r="D122" s="47" t="s">
        <v>84</v>
      </c>
      <c r="E122" s="19"/>
      <c r="F122" s="51"/>
      <c r="G122" s="49"/>
      <c r="H122" s="19">
        <v>243</v>
      </c>
      <c r="I122" s="54" t="s">
        <v>28</v>
      </c>
      <c r="J122" s="46"/>
      <c r="K122" s="64"/>
      <c r="L122"/>
      <c r="M122"/>
      <c r="N122"/>
      <c r="O122"/>
      <c r="P122"/>
      <c r="Q122"/>
      <c r="R122"/>
      <c r="S122"/>
      <c r="T122"/>
      <c r="U122"/>
    </row>
    <row r="123" spans="1:21" ht="13.5" customHeight="1">
      <c r="A123" s="44"/>
      <c r="B123" s="44">
        <v>-68</v>
      </c>
      <c r="C123" s="52" t="str">
        <f>IF('Нл1-4с'!D31='Нл1-4с'!C33,'Нл1-4с'!C29,IF('Нл1-4с'!D31='Нл1-4с'!C29,'Нл1-4с'!C33,0))</f>
        <v>Сахабутдинов Тимур</v>
      </c>
      <c r="D123" s="48"/>
      <c r="E123" s="19">
        <v>222</v>
      </c>
      <c r="F123" s="53" t="s">
        <v>19</v>
      </c>
      <c r="G123" s="49"/>
      <c r="H123" s="48"/>
      <c r="I123" s="46"/>
      <c r="J123" s="46"/>
      <c r="K123" s="64"/>
      <c r="L123"/>
      <c r="M123"/>
      <c r="N123"/>
      <c r="O123"/>
      <c r="P123"/>
      <c r="Q123"/>
      <c r="R123"/>
      <c r="S123"/>
      <c r="T123"/>
      <c r="U123"/>
    </row>
    <row r="124" spans="1:21" ht="13.5" customHeight="1">
      <c r="A124" s="44">
        <v>-59</v>
      </c>
      <c r="B124" s="45" t="str">
        <f>IF('Нл1-4с'!C243='Нл1-4с'!B242,'Нл1-4с'!B244,IF('Нл1-4с'!C243='Нл1-4с'!B244,'Нл1-4с'!B242,0))</f>
        <v>Муллаянов Алим</v>
      </c>
      <c r="C124" s="46"/>
      <c r="D124" s="19">
        <v>206</v>
      </c>
      <c r="E124" s="54" t="s">
        <v>115</v>
      </c>
      <c r="F124" s="48"/>
      <c r="G124" s="49"/>
      <c r="H124" s="48"/>
      <c r="I124" s="46"/>
      <c r="J124" s="46"/>
      <c r="K124" s="64"/>
      <c r="L124"/>
      <c r="M124"/>
      <c r="N124"/>
      <c r="O124"/>
      <c r="P124"/>
      <c r="Q124"/>
      <c r="R124"/>
      <c r="S124"/>
      <c r="T124"/>
      <c r="U124"/>
    </row>
    <row r="125" spans="1:21" ht="13.5" customHeight="1">
      <c r="A125" s="44"/>
      <c r="B125" s="19">
        <v>157</v>
      </c>
      <c r="C125" s="47" t="s">
        <v>115</v>
      </c>
      <c r="D125" s="48"/>
      <c r="E125" s="49"/>
      <c r="F125" s="48"/>
      <c r="G125" s="49"/>
      <c r="H125" s="48"/>
      <c r="I125" s="46"/>
      <c r="J125" s="46"/>
      <c r="K125" s="64"/>
      <c r="L125"/>
      <c r="M125"/>
      <c r="N125"/>
      <c r="O125"/>
      <c r="P125"/>
      <c r="Q125"/>
      <c r="R125"/>
      <c r="S125"/>
      <c r="T125"/>
      <c r="U125"/>
    </row>
    <row r="126" spans="1:21" ht="13.5" customHeight="1">
      <c r="A126" s="44">
        <v>-60</v>
      </c>
      <c r="B126" s="50" t="str">
        <f>IF('Нл1-4с'!C247='Нл1-4с'!B246,'Нл1-4с'!B248,IF('Нл1-4с'!C247='Нл1-4с'!B248,'Нл1-4с'!B246,0))</f>
        <v>Нешев Владимир</v>
      </c>
      <c r="C126" s="19">
        <v>189</v>
      </c>
      <c r="D126" s="56" t="s">
        <v>115</v>
      </c>
      <c r="E126" s="49"/>
      <c r="F126" s="19">
        <v>231</v>
      </c>
      <c r="G126" s="53" t="s">
        <v>19</v>
      </c>
      <c r="H126" s="48"/>
      <c r="I126" s="46"/>
      <c r="J126" s="46"/>
      <c r="K126" s="50" t="str">
        <f>IF('Нл1-4с'!I73='Нл1-4с'!G35,'Нл1-4с'!G101,IF('Нл1-4с'!I73='Нл1-4с'!G101,'Нл1-4с'!G35,0))</f>
        <v>Камильянов Расуль</v>
      </c>
      <c r="L126" s="76">
        <v>-125</v>
      </c>
      <c r="M126"/>
      <c r="N126"/>
      <c r="O126"/>
      <c r="P126"/>
      <c r="Q126"/>
      <c r="R126"/>
      <c r="S126"/>
      <c r="T126"/>
      <c r="U126"/>
    </row>
    <row r="127" spans="1:21" ht="13.5" customHeight="1">
      <c r="A127" s="44"/>
      <c r="B127" s="44">
        <v>-67</v>
      </c>
      <c r="C127" s="52" t="str">
        <f>IF('Нл1-4с'!D23='Нл1-4с'!C25,'Нл1-4с'!C21,IF('Нл1-4с'!D23='Нл1-4с'!C21,'Нл1-4с'!C25,0))</f>
        <v>Суслин Роман</v>
      </c>
      <c r="D127" s="46"/>
      <c r="E127" s="49"/>
      <c r="F127" s="48"/>
      <c r="G127" s="48"/>
      <c r="H127" s="48"/>
      <c r="I127" s="46"/>
      <c r="J127" s="46"/>
      <c r="K127"/>
      <c r="L127"/>
      <c r="M127"/>
      <c r="N127"/>
      <c r="O127"/>
      <c r="P127"/>
      <c r="Q127"/>
      <c r="R127"/>
      <c r="S127"/>
      <c r="T127"/>
      <c r="U127"/>
    </row>
    <row r="128" spans="1:21" ht="13.5" customHeight="1">
      <c r="A128" s="44">
        <v>-61</v>
      </c>
      <c r="B128" s="45" t="str">
        <f>IF('Нл1-4с'!C251='Нл1-4с'!B250,'Нл1-4с'!B252,IF('Нл1-4с'!C251='Нл1-4с'!B252,'Нл1-4с'!B250,0))</f>
        <v>Якупова Елена</v>
      </c>
      <c r="C128" s="46"/>
      <c r="D128" s="44">
        <v>-112</v>
      </c>
      <c r="E128" s="45" t="str">
        <f>IF('Нл1-4с'!E257='Нл1-4с'!D253,'Нл1-4с'!D261,IF('Нл1-4с'!E257='Нл1-4с'!D261,'Нл1-4с'!D253,0))</f>
        <v>Ижболдина Полина</v>
      </c>
      <c r="F128" s="48"/>
      <c r="G128" s="48"/>
      <c r="H128" s="48"/>
      <c r="I128" s="46"/>
      <c r="J128" s="46"/>
      <c r="K128"/>
      <c r="L128"/>
      <c r="M128"/>
      <c r="N128"/>
      <c r="O128"/>
      <c r="P128"/>
      <c r="Q128"/>
      <c r="R128"/>
      <c r="S128"/>
      <c r="T128"/>
      <c r="U128"/>
    </row>
    <row r="129" spans="1:21" ht="13.5" customHeight="1">
      <c r="A129" s="44"/>
      <c r="B129" s="19">
        <v>158</v>
      </c>
      <c r="C129" s="47" t="s">
        <v>35</v>
      </c>
      <c r="D129" s="46"/>
      <c r="E129" s="48"/>
      <c r="F129" s="48"/>
      <c r="G129" s="48"/>
      <c r="H129" s="48"/>
      <c r="I129" s="46"/>
      <c r="J129" s="46"/>
      <c r="K129"/>
      <c r="L129"/>
      <c r="M129"/>
      <c r="N129"/>
      <c r="O129"/>
      <c r="P129"/>
      <c r="Q129"/>
      <c r="R129"/>
      <c r="S129"/>
      <c r="T129"/>
      <c r="U129"/>
    </row>
    <row r="130" spans="1:21" ht="13.5" customHeight="1">
      <c r="A130" s="44">
        <v>-62</v>
      </c>
      <c r="B130" s="50" t="str">
        <f>IF('Нл1-4с'!C255='Нл1-4с'!B254,'Нл1-4с'!B256,IF('Нл1-4с'!C255='Нл1-4с'!B256,'Нл1-4с'!B254,0))</f>
        <v>Кочеткова Елизавета</v>
      </c>
      <c r="C130" s="19">
        <v>190</v>
      </c>
      <c r="D130" s="47" t="s">
        <v>37</v>
      </c>
      <c r="E130" s="19"/>
      <c r="F130" s="57"/>
      <c r="G130" s="19">
        <v>239</v>
      </c>
      <c r="H130" s="54" t="s">
        <v>19</v>
      </c>
      <c r="I130" s="46"/>
      <c r="J130" s="46"/>
      <c r="K130"/>
      <c r="L130"/>
      <c r="M130"/>
      <c r="N130"/>
      <c r="O130"/>
      <c r="P130"/>
      <c r="Q130"/>
      <c r="R130"/>
      <c r="S130"/>
      <c r="T130"/>
      <c r="U130"/>
    </row>
    <row r="131" spans="1:21" ht="13.5" customHeight="1">
      <c r="A131" s="44"/>
      <c r="B131" s="44">
        <v>-66</v>
      </c>
      <c r="C131" s="52" t="str">
        <f>IF('Нл1-4с'!D15='Нл1-4с'!C17,'Нл1-4с'!C13,IF('Нл1-4с'!D15='Нл1-4с'!C13,'Нл1-4с'!C17,0))</f>
        <v>Ахмадуллин Эдуард</v>
      </c>
      <c r="D131" s="48"/>
      <c r="E131" s="19">
        <v>223</v>
      </c>
      <c r="F131" s="54" t="s">
        <v>38</v>
      </c>
      <c r="G131" s="48"/>
      <c r="H131" s="70"/>
      <c r="I131" s="46"/>
      <c r="J131" s="46"/>
      <c r="K131"/>
      <c r="L131"/>
      <c r="M131"/>
      <c r="N131"/>
      <c r="O131"/>
      <c r="P131"/>
      <c r="Q131"/>
      <c r="R131"/>
      <c r="S131"/>
      <c r="T131"/>
      <c r="U131"/>
    </row>
    <row r="132" spans="1:21" ht="13.5" customHeight="1">
      <c r="A132" s="44">
        <v>-63</v>
      </c>
      <c r="B132" s="45" t="str">
        <f>IF('Нл1-4с'!C259='Нл1-4с'!B258,'Нл1-4с'!B260,IF('Нл1-4с'!C259='Нл1-4с'!B260,'Нл1-4с'!B258,0))</f>
        <v>Давлетов Айдар</v>
      </c>
      <c r="C132" s="46"/>
      <c r="D132" s="19">
        <v>207</v>
      </c>
      <c r="E132" s="54" t="s">
        <v>37</v>
      </c>
      <c r="F132" s="46"/>
      <c r="G132" s="48"/>
      <c r="H132" s="70"/>
      <c r="I132" s="46"/>
      <c r="J132" s="46"/>
      <c r="K132"/>
      <c r="L132"/>
      <c r="M132"/>
      <c r="N132"/>
      <c r="O132"/>
      <c r="P132"/>
      <c r="Q132"/>
      <c r="R132"/>
      <c r="S132"/>
      <c r="T132"/>
      <c r="U132"/>
    </row>
    <row r="133" spans="1:21" ht="13.5" customHeight="1">
      <c r="A133" s="44"/>
      <c r="B133" s="19">
        <v>159</v>
      </c>
      <c r="C133" s="47" t="s">
        <v>70</v>
      </c>
      <c r="D133" s="48"/>
      <c r="E133" s="46"/>
      <c r="F133" s="46"/>
      <c r="G133" s="48"/>
      <c r="H133" s="70"/>
      <c r="I133" s="46"/>
      <c r="J133" s="46"/>
      <c r="K133"/>
      <c r="L133"/>
      <c r="M133"/>
      <c r="N133"/>
      <c r="O133"/>
      <c r="P133"/>
      <c r="Q133"/>
      <c r="R133"/>
      <c r="S133"/>
      <c r="T133"/>
      <c r="U133"/>
    </row>
    <row r="134" spans="1:21" ht="13.5" customHeight="1">
      <c r="A134" s="44">
        <v>-64</v>
      </c>
      <c r="B134" s="50" t="str">
        <f>IF('Нл1-4с'!C263='Нл1-4с'!B262,'Нл1-4с'!B264,IF('Нл1-4с'!C263='Нл1-4с'!B264,'Нл1-4с'!B262,0))</f>
        <v>_</v>
      </c>
      <c r="C134" s="19">
        <v>191</v>
      </c>
      <c r="D134" s="56" t="s">
        <v>70</v>
      </c>
      <c r="E134" s="46"/>
      <c r="F134" s="44">
        <v>-113</v>
      </c>
      <c r="G134" s="50" t="str">
        <f>IF('Нл1-4с'!F19='Нл1-4с'!E27,'Нл1-4с'!E11,IF('Нл1-4с'!F19='Нл1-4с'!E11,'Нл1-4с'!E27,0))</f>
        <v>Марамзин Сергей</v>
      </c>
      <c r="H134" s="70"/>
      <c r="I134" s="46"/>
      <c r="J134" s="46"/>
      <c r="K134"/>
      <c r="L134"/>
      <c r="M134"/>
      <c r="N134"/>
      <c r="O134"/>
      <c r="P134"/>
      <c r="Q134"/>
      <c r="R134"/>
      <c r="S134"/>
      <c r="T134"/>
      <c r="U134"/>
    </row>
    <row r="135" spans="1:21" ht="13.5" customHeight="1">
      <c r="A135" s="44"/>
      <c r="B135" s="44">
        <v>-65</v>
      </c>
      <c r="C135" s="52" t="str">
        <f>IF('Нл1-4с'!D7='Нл1-4с'!C9,'Нл1-4с'!C5,IF('Нл1-4с'!D7='Нл1-4с'!C5,'Нл1-4с'!C9,0))</f>
        <v>Ахтемзянов Рафаэль</v>
      </c>
      <c r="D135" s="70"/>
      <c r="E135" s="46"/>
      <c r="F135" s="44"/>
      <c r="G135" s="27"/>
      <c r="H135" s="46"/>
      <c r="I135" s="46"/>
      <c r="J135" s="46"/>
      <c r="K135"/>
      <c r="L135"/>
      <c r="M135"/>
      <c r="N135"/>
      <c r="O135"/>
      <c r="P135"/>
      <c r="Q135"/>
      <c r="R135"/>
      <c r="S135"/>
      <c r="T135"/>
      <c r="U135"/>
    </row>
    <row r="136" spans="1:21" ht="13.5" customHeight="1">
      <c r="A136" s="44"/>
      <c r="B136" s="44"/>
      <c r="C136" s="46"/>
      <c r="D136" s="70"/>
      <c r="E136" s="46"/>
      <c r="F136" s="44"/>
      <c r="G136" s="27"/>
      <c r="H136" s="46"/>
      <c r="I136" s="46"/>
      <c r="J136" s="46"/>
      <c r="K136"/>
      <c r="L136"/>
      <c r="M136"/>
      <c r="N136"/>
      <c r="O136"/>
      <c r="P136"/>
      <c r="Q136"/>
      <c r="R136"/>
      <c r="S136"/>
      <c r="T136"/>
      <c r="U136"/>
    </row>
    <row r="137" spans="1:21" ht="13.5" customHeight="1">
      <c r="A137" s="44"/>
      <c r="B137" s="44"/>
      <c r="C137" s="27"/>
      <c r="D137" s="70"/>
      <c r="E137" s="46"/>
      <c r="F137" s="44"/>
      <c r="G137" s="27"/>
      <c r="H137" s="46"/>
      <c r="I137" s="46"/>
      <c r="J137" s="46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10" ht="6" customHeight="1">
      <c r="A165"/>
      <c r="B165"/>
      <c r="C165"/>
      <c r="D165"/>
      <c r="E165"/>
      <c r="F165"/>
      <c r="G165"/>
      <c r="H165"/>
      <c r="I165"/>
      <c r="J165"/>
    </row>
    <row r="166" spans="1:10" ht="6" customHeight="1">
      <c r="A166"/>
      <c r="B166"/>
      <c r="C166"/>
      <c r="D166"/>
      <c r="E166"/>
      <c r="F166"/>
      <c r="G166"/>
      <c r="H166"/>
      <c r="I166"/>
      <c r="J166"/>
    </row>
    <row r="167" spans="1:10" ht="6" customHeight="1">
      <c r="A167"/>
      <c r="B167"/>
      <c r="C167"/>
      <c r="D167"/>
      <c r="E167"/>
      <c r="F167"/>
      <c r="G167"/>
      <c r="H167"/>
      <c r="I167"/>
      <c r="J167"/>
    </row>
    <row r="168" spans="1:10" ht="6" customHeight="1">
      <c r="A168"/>
      <c r="B168"/>
      <c r="C168"/>
      <c r="D168"/>
      <c r="E168"/>
      <c r="F168"/>
      <c r="G168"/>
      <c r="H168"/>
      <c r="I168"/>
      <c r="J168"/>
    </row>
    <row r="169" spans="1:10" ht="6" customHeight="1">
      <c r="A169"/>
      <c r="B169"/>
      <c r="C169"/>
      <c r="D169"/>
      <c r="E169"/>
      <c r="F169"/>
      <c r="G169"/>
      <c r="H169"/>
      <c r="I169"/>
      <c r="J169"/>
    </row>
    <row r="170" spans="1:10" ht="6" customHeight="1">
      <c r="A170"/>
      <c r="B170"/>
      <c r="C170"/>
      <c r="D170"/>
      <c r="E170"/>
      <c r="F170"/>
      <c r="G170"/>
      <c r="H170"/>
      <c r="I170"/>
      <c r="J170"/>
    </row>
    <row r="171" spans="1:10" ht="6" customHeight="1">
      <c r="A171"/>
      <c r="B171"/>
      <c r="C171"/>
      <c r="D171"/>
      <c r="E171"/>
      <c r="F171"/>
      <c r="G171"/>
      <c r="H171"/>
      <c r="I171"/>
      <c r="J171"/>
    </row>
    <row r="172" spans="1:10" ht="6" customHeight="1">
      <c r="A172"/>
      <c r="B172"/>
      <c r="C172"/>
      <c r="D172"/>
      <c r="E172"/>
      <c r="F172"/>
      <c r="G172"/>
      <c r="H172"/>
      <c r="I172"/>
      <c r="J172"/>
    </row>
    <row r="173" spans="1:10" ht="6" customHeight="1">
      <c r="A173"/>
      <c r="B173"/>
      <c r="C173"/>
      <c r="D173"/>
      <c r="E173"/>
      <c r="F173"/>
      <c r="G173"/>
      <c r="H173"/>
      <c r="I173"/>
      <c r="J173"/>
    </row>
    <row r="174" spans="1:10" ht="6" customHeight="1">
      <c r="A174"/>
      <c r="B174"/>
      <c r="C174"/>
      <c r="D174"/>
      <c r="E174"/>
      <c r="F174"/>
      <c r="G174"/>
      <c r="H174"/>
      <c r="I174"/>
      <c r="J174"/>
    </row>
    <row r="175" spans="1:10" ht="6" customHeight="1">
      <c r="A175"/>
      <c r="B175"/>
      <c r="C175"/>
      <c r="D175"/>
      <c r="E175"/>
      <c r="F175"/>
      <c r="G175"/>
      <c r="H175"/>
      <c r="I175"/>
      <c r="J175"/>
    </row>
    <row r="176" spans="1:10" ht="6" customHeight="1">
      <c r="A176"/>
      <c r="B176"/>
      <c r="C176"/>
      <c r="D176"/>
      <c r="E176"/>
      <c r="F176"/>
      <c r="G176"/>
      <c r="H176"/>
      <c r="I176"/>
      <c r="J176"/>
    </row>
    <row r="177" spans="1:10" ht="6" customHeight="1">
      <c r="A177"/>
      <c r="B177"/>
      <c r="C177"/>
      <c r="D177"/>
      <c r="E177"/>
      <c r="F177"/>
      <c r="G177"/>
      <c r="H177"/>
      <c r="I177"/>
      <c r="J177"/>
    </row>
    <row r="178" spans="1:10" ht="6" customHeight="1">
      <c r="A178"/>
      <c r="B178"/>
      <c r="C178"/>
      <c r="D178"/>
      <c r="E178"/>
      <c r="F178"/>
      <c r="G178"/>
      <c r="H178"/>
      <c r="I178"/>
      <c r="J178"/>
    </row>
    <row r="179" spans="1:10" ht="6" customHeight="1">
      <c r="A179"/>
      <c r="B179"/>
      <c r="C179"/>
      <c r="D179"/>
      <c r="E179"/>
      <c r="F179"/>
      <c r="G179"/>
      <c r="H179"/>
      <c r="I179"/>
      <c r="J179"/>
    </row>
    <row r="180" spans="1:10" ht="6" customHeight="1">
      <c r="A180"/>
      <c r="B180"/>
      <c r="C180"/>
      <c r="D180"/>
      <c r="E180"/>
      <c r="F180"/>
      <c r="G180"/>
      <c r="H180"/>
      <c r="I180"/>
      <c r="J180"/>
    </row>
    <row r="181" spans="1:10" ht="6" customHeight="1">
      <c r="A181"/>
      <c r="B181"/>
      <c r="C181"/>
      <c r="D181"/>
      <c r="E181"/>
      <c r="F181"/>
      <c r="G181"/>
      <c r="H181"/>
      <c r="I181"/>
      <c r="J181"/>
    </row>
    <row r="182" spans="1:10" ht="6" customHeight="1">
      <c r="A182"/>
      <c r="B182"/>
      <c r="C182"/>
      <c r="D182"/>
      <c r="E182"/>
      <c r="F182"/>
      <c r="G182"/>
      <c r="H182"/>
      <c r="I182"/>
      <c r="J182"/>
    </row>
    <row r="183" spans="1:10" ht="6" customHeight="1">
      <c r="A183"/>
      <c r="B183"/>
      <c r="C183"/>
      <c r="D183"/>
      <c r="E183"/>
      <c r="F183"/>
      <c r="G183"/>
      <c r="H183"/>
      <c r="I183"/>
      <c r="J183"/>
    </row>
    <row r="184" spans="1:10" ht="6" customHeight="1">
      <c r="A184"/>
      <c r="B184"/>
      <c r="C184"/>
      <c r="D184"/>
      <c r="E184"/>
      <c r="F184"/>
      <c r="G184"/>
      <c r="H184"/>
      <c r="I184"/>
      <c r="J184"/>
    </row>
    <row r="185" spans="1:10" ht="6" customHeight="1">
      <c r="A185"/>
      <c r="B185"/>
      <c r="C185"/>
      <c r="D185"/>
      <c r="E185"/>
      <c r="F185"/>
      <c r="G185"/>
      <c r="H185"/>
      <c r="I185"/>
      <c r="J185"/>
    </row>
    <row r="186" spans="1:10" ht="6" customHeight="1">
      <c r="A186"/>
      <c r="B186"/>
      <c r="C186"/>
      <c r="D186"/>
      <c r="E186"/>
      <c r="F186"/>
      <c r="G186"/>
      <c r="H186"/>
      <c r="I186"/>
      <c r="J186"/>
    </row>
    <row r="187" spans="1:10" ht="6" customHeight="1">
      <c r="A187"/>
      <c r="B187"/>
      <c r="C187"/>
      <c r="D187"/>
      <c r="E187"/>
      <c r="F187"/>
      <c r="G187"/>
      <c r="H187"/>
      <c r="I187"/>
      <c r="J187"/>
    </row>
    <row r="188" spans="1:10" ht="6" customHeight="1">
      <c r="A188"/>
      <c r="B188"/>
      <c r="C188"/>
      <c r="D188"/>
      <c r="E188"/>
      <c r="F188"/>
      <c r="G188"/>
      <c r="H188"/>
      <c r="I188"/>
      <c r="J188"/>
    </row>
    <row r="189" spans="1:10" ht="6" customHeight="1">
      <c r="A189"/>
      <c r="B189"/>
      <c r="C189"/>
      <c r="D189"/>
      <c r="E189"/>
      <c r="F189"/>
      <c r="G189"/>
      <c r="H189"/>
      <c r="I189"/>
      <c r="J189"/>
    </row>
    <row r="190" spans="1:10" ht="6" customHeight="1">
      <c r="A190"/>
      <c r="B190"/>
      <c r="C190"/>
      <c r="D190"/>
      <c r="E190"/>
      <c r="F190"/>
      <c r="G190"/>
      <c r="H190"/>
      <c r="I190"/>
      <c r="J190"/>
    </row>
    <row r="191" spans="1:10" ht="6" customHeight="1">
      <c r="A191"/>
      <c r="B191"/>
      <c r="C191"/>
      <c r="D191"/>
      <c r="E191"/>
      <c r="F191"/>
      <c r="G191"/>
      <c r="H191"/>
      <c r="I191"/>
      <c r="J191"/>
    </row>
    <row r="192" spans="1:10" ht="6" customHeight="1">
      <c r="A192"/>
      <c r="B192"/>
      <c r="C192"/>
      <c r="D192"/>
      <c r="E192"/>
      <c r="F192"/>
      <c r="G192"/>
      <c r="H192"/>
      <c r="I192"/>
      <c r="J192"/>
    </row>
    <row r="193" spans="1:10" ht="6" customHeight="1">
      <c r="A193"/>
      <c r="B193"/>
      <c r="C193"/>
      <c r="D193"/>
      <c r="E193"/>
      <c r="F193"/>
      <c r="G193"/>
      <c r="H193"/>
      <c r="I193"/>
      <c r="J193"/>
    </row>
    <row r="194" spans="1:10" ht="6" customHeight="1">
      <c r="A194"/>
      <c r="B194"/>
      <c r="C194"/>
      <c r="D194"/>
      <c r="E194"/>
      <c r="F194"/>
      <c r="G194"/>
      <c r="H194"/>
      <c r="I194"/>
      <c r="J194"/>
    </row>
    <row r="195" spans="1:10" ht="6" customHeight="1">
      <c r="A195"/>
      <c r="B195"/>
      <c r="C195"/>
      <c r="D195"/>
      <c r="E195"/>
      <c r="F195"/>
      <c r="G195"/>
      <c r="H195"/>
      <c r="I195"/>
      <c r="J195"/>
    </row>
    <row r="196" spans="1:10" ht="6" customHeight="1">
      <c r="A196"/>
      <c r="B196"/>
      <c r="C196"/>
      <c r="D196"/>
      <c r="E196"/>
      <c r="F196"/>
      <c r="G196"/>
      <c r="H196"/>
      <c r="I196"/>
      <c r="J196"/>
    </row>
    <row r="197" spans="1:10" ht="6" customHeight="1">
      <c r="A197"/>
      <c r="B197"/>
      <c r="C197"/>
      <c r="D197"/>
      <c r="E197"/>
      <c r="F197"/>
      <c r="G197"/>
      <c r="H197"/>
      <c r="I197"/>
      <c r="J197"/>
    </row>
    <row r="198" spans="1:10" ht="6" customHeight="1">
      <c r="A198"/>
      <c r="B198"/>
      <c r="C198"/>
      <c r="D198"/>
      <c r="E198"/>
      <c r="F198"/>
      <c r="G198"/>
      <c r="H198"/>
      <c r="I198"/>
      <c r="J198"/>
    </row>
    <row r="199" spans="1:10" ht="6" customHeight="1">
      <c r="A199"/>
      <c r="B199"/>
      <c r="C199"/>
      <c r="D199"/>
      <c r="E199"/>
      <c r="F199"/>
      <c r="G199"/>
      <c r="H199"/>
      <c r="I199"/>
      <c r="J199"/>
    </row>
    <row r="200" spans="1:10" ht="6" customHeight="1">
      <c r="A200"/>
      <c r="B200"/>
      <c r="C200"/>
      <c r="D200"/>
      <c r="E200"/>
      <c r="F200"/>
      <c r="G200"/>
      <c r="H200"/>
      <c r="I200"/>
      <c r="J200"/>
    </row>
    <row r="201" spans="1:10" ht="6" customHeight="1">
      <c r="A201"/>
      <c r="B201"/>
      <c r="C201"/>
      <c r="D201"/>
      <c r="E201"/>
      <c r="F201"/>
      <c r="G201"/>
      <c r="H201"/>
      <c r="I201"/>
      <c r="J201"/>
    </row>
    <row r="202" spans="1:10" ht="6" customHeight="1">
      <c r="A202"/>
      <c r="B202"/>
      <c r="C202"/>
      <c r="D202"/>
      <c r="E202"/>
      <c r="F202"/>
      <c r="G202"/>
      <c r="H202"/>
      <c r="I202"/>
      <c r="J202"/>
    </row>
    <row r="203" spans="1:10" ht="6" customHeight="1">
      <c r="A203"/>
      <c r="B203"/>
      <c r="C203"/>
      <c r="D203"/>
      <c r="E203"/>
      <c r="F203"/>
      <c r="G203"/>
      <c r="H203"/>
      <c r="I203"/>
      <c r="J203"/>
    </row>
    <row r="204" spans="1:10" ht="6" customHeight="1">
      <c r="A204"/>
      <c r="B204"/>
      <c r="C204"/>
      <c r="D204"/>
      <c r="E204"/>
      <c r="F204"/>
      <c r="G204"/>
      <c r="H204"/>
      <c r="I204"/>
      <c r="J204"/>
    </row>
    <row r="205" spans="1:10" ht="6" customHeight="1">
      <c r="A205"/>
      <c r="B205"/>
      <c r="C205"/>
      <c r="D205"/>
      <c r="E205"/>
      <c r="F205"/>
      <c r="G205"/>
      <c r="H205"/>
      <c r="I205"/>
      <c r="J205"/>
    </row>
    <row r="206" spans="1:10" ht="6" customHeight="1">
      <c r="A206"/>
      <c r="B206"/>
      <c r="C206"/>
      <c r="D206"/>
      <c r="E206"/>
      <c r="F206"/>
      <c r="G206"/>
      <c r="H206"/>
      <c r="I206"/>
      <c r="J206"/>
    </row>
    <row r="207" spans="1:10" ht="6" customHeight="1">
      <c r="A207"/>
      <c r="B207"/>
      <c r="C207"/>
      <c r="D207"/>
      <c r="E207"/>
      <c r="F207"/>
      <c r="G207"/>
      <c r="H207"/>
      <c r="I207"/>
      <c r="J207"/>
    </row>
    <row r="208" spans="1:10" ht="6" customHeight="1">
      <c r="A208"/>
      <c r="B208"/>
      <c r="C208"/>
      <c r="D208"/>
      <c r="E208"/>
      <c r="F208"/>
      <c r="G208"/>
      <c r="H208"/>
      <c r="I208"/>
      <c r="J208"/>
    </row>
    <row r="209" spans="1:10" ht="6" customHeight="1">
      <c r="A209"/>
      <c r="B209"/>
      <c r="C209"/>
      <c r="D209"/>
      <c r="E209"/>
      <c r="F209"/>
      <c r="G209"/>
      <c r="H209"/>
      <c r="I209"/>
      <c r="J209"/>
    </row>
    <row r="210" spans="1:10" ht="6" customHeight="1">
      <c r="A210"/>
      <c r="B210"/>
      <c r="C210"/>
      <c r="D210"/>
      <c r="E210"/>
      <c r="F210"/>
      <c r="G210"/>
      <c r="H210"/>
      <c r="I210"/>
      <c r="J210"/>
    </row>
    <row r="211" spans="1:10" ht="6" customHeight="1">
      <c r="A211"/>
      <c r="B211"/>
      <c r="C211"/>
      <c r="D211"/>
      <c r="E211"/>
      <c r="F211"/>
      <c r="G211"/>
      <c r="H211"/>
      <c r="I211"/>
      <c r="J211"/>
    </row>
    <row r="212" spans="1:10" ht="6" customHeight="1">
      <c r="A212"/>
      <c r="B212"/>
      <c r="C212"/>
      <c r="D212"/>
      <c r="E212"/>
      <c r="F212"/>
      <c r="G212"/>
      <c r="H212"/>
      <c r="I212"/>
      <c r="J212"/>
    </row>
    <row r="213" spans="1:10" ht="6" customHeight="1">
      <c r="A213"/>
      <c r="B213"/>
      <c r="C213"/>
      <c r="D213"/>
      <c r="E213"/>
      <c r="F213"/>
      <c r="G213"/>
      <c r="H213"/>
      <c r="I213"/>
      <c r="J213"/>
    </row>
    <row r="214" spans="1:10" ht="6" customHeight="1">
      <c r="A214"/>
      <c r="B214"/>
      <c r="C214"/>
      <c r="D214"/>
      <c r="E214"/>
      <c r="F214"/>
      <c r="G214"/>
      <c r="H214"/>
      <c r="I214"/>
      <c r="J214"/>
    </row>
    <row r="215" spans="1:10" ht="6" customHeight="1">
      <c r="A215"/>
      <c r="B215"/>
      <c r="C215"/>
      <c r="D215"/>
      <c r="E215"/>
      <c r="F215"/>
      <c r="G215"/>
      <c r="H215"/>
      <c r="I215"/>
      <c r="J215"/>
    </row>
    <row r="216" spans="1:10" ht="6" customHeight="1">
      <c r="A216"/>
      <c r="B216"/>
      <c r="C216"/>
      <c r="D216"/>
      <c r="E216"/>
      <c r="F216"/>
      <c r="G216"/>
      <c r="H216"/>
      <c r="I216"/>
      <c r="J216"/>
    </row>
    <row r="217" spans="1:10" ht="6" customHeight="1">
      <c r="A217"/>
      <c r="B217"/>
      <c r="C217"/>
      <c r="D217"/>
      <c r="E217"/>
      <c r="F217"/>
      <c r="G217"/>
      <c r="H217"/>
      <c r="I217"/>
      <c r="J217"/>
    </row>
    <row r="218" spans="1:10" ht="6" customHeight="1">
      <c r="A218"/>
      <c r="B218"/>
      <c r="C218"/>
      <c r="D218"/>
      <c r="E218"/>
      <c r="F218"/>
      <c r="G218"/>
      <c r="H218"/>
      <c r="I218"/>
      <c r="J218"/>
    </row>
    <row r="219" spans="1:10" ht="6" customHeight="1">
      <c r="A219"/>
      <c r="B219"/>
      <c r="C219"/>
      <c r="D219"/>
      <c r="E219"/>
      <c r="F219"/>
      <c r="G219"/>
      <c r="H219"/>
      <c r="I219"/>
      <c r="J219"/>
    </row>
    <row r="220" spans="1:10" ht="6" customHeight="1">
      <c r="A220"/>
      <c r="B220"/>
      <c r="C220"/>
      <c r="D220"/>
      <c r="E220"/>
      <c r="F220"/>
      <c r="G220"/>
      <c r="H220"/>
      <c r="I220"/>
      <c r="J220"/>
    </row>
    <row r="221" spans="1:10" ht="6" customHeight="1">
      <c r="A221"/>
      <c r="B221"/>
      <c r="C221"/>
      <c r="D221"/>
      <c r="E221"/>
      <c r="F221"/>
      <c r="G221"/>
      <c r="H221"/>
      <c r="I221"/>
      <c r="J221"/>
    </row>
    <row r="222" spans="1:10" ht="6" customHeight="1">
      <c r="A222"/>
      <c r="B222"/>
      <c r="C222"/>
      <c r="D222"/>
      <c r="E222"/>
      <c r="F222"/>
      <c r="G222"/>
      <c r="H222"/>
      <c r="I222"/>
      <c r="J222"/>
    </row>
    <row r="223" spans="1:10" ht="6" customHeight="1">
      <c r="A223"/>
      <c r="B223"/>
      <c r="C223"/>
      <c r="D223"/>
      <c r="E223"/>
      <c r="F223"/>
      <c r="G223"/>
      <c r="H223"/>
      <c r="I223"/>
      <c r="J223"/>
    </row>
    <row r="224" spans="1:10" ht="6" customHeight="1">
      <c r="A224"/>
      <c r="B224"/>
      <c r="C224"/>
      <c r="D224"/>
      <c r="E224"/>
      <c r="F224"/>
      <c r="G224"/>
      <c r="H224"/>
      <c r="I224"/>
      <c r="J224"/>
    </row>
    <row r="225" spans="1:10" ht="6" customHeight="1">
      <c r="A225"/>
      <c r="B225"/>
      <c r="C225"/>
      <c r="D225"/>
      <c r="E225"/>
      <c r="F225"/>
      <c r="G225"/>
      <c r="H225"/>
      <c r="I225"/>
      <c r="J225"/>
    </row>
    <row r="226" spans="1:10" ht="6" customHeight="1">
      <c r="A226"/>
      <c r="B226"/>
      <c r="C226"/>
      <c r="D226"/>
      <c r="E226"/>
      <c r="F226"/>
      <c r="G226"/>
      <c r="H226"/>
      <c r="I226"/>
      <c r="J226"/>
    </row>
    <row r="227" spans="1:10" ht="6" customHeight="1">
      <c r="A227"/>
      <c r="B227"/>
      <c r="C227"/>
      <c r="D227"/>
      <c r="E227"/>
      <c r="F227"/>
      <c r="G227"/>
      <c r="H227"/>
      <c r="I227"/>
      <c r="J227"/>
    </row>
    <row r="228" spans="1:10" ht="6" customHeight="1">
      <c r="A228"/>
      <c r="B228"/>
      <c r="C228"/>
      <c r="D228"/>
      <c r="E228"/>
      <c r="F228"/>
      <c r="G228"/>
      <c r="H228"/>
      <c r="I228"/>
      <c r="J228"/>
    </row>
    <row r="229" spans="1:10" ht="6" customHeight="1">
      <c r="A229"/>
      <c r="B229"/>
      <c r="C229"/>
      <c r="D229"/>
      <c r="E229"/>
      <c r="F229"/>
      <c r="G229"/>
      <c r="H229"/>
      <c r="I229"/>
      <c r="J229"/>
    </row>
    <row r="230" spans="1:10" ht="6" customHeight="1">
      <c r="A230"/>
      <c r="B230"/>
      <c r="C230"/>
      <c r="D230"/>
      <c r="E230"/>
      <c r="F230"/>
      <c r="G230"/>
      <c r="H230"/>
      <c r="I230"/>
      <c r="J230"/>
    </row>
    <row r="231" spans="1:10" ht="6" customHeight="1">
      <c r="A231"/>
      <c r="B231"/>
      <c r="C231"/>
      <c r="D231"/>
      <c r="E231"/>
      <c r="F231"/>
      <c r="G231"/>
      <c r="H231"/>
      <c r="I231"/>
      <c r="J231"/>
    </row>
    <row r="232" spans="1:10" ht="6" customHeight="1">
      <c r="A232"/>
      <c r="B232"/>
      <c r="C232"/>
      <c r="D232"/>
      <c r="E232"/>
      <c r="F232"/>
      <c r="G232"/>
      <c r="H232"/>
      <c r="I232"/>
      <c r="J232"/>
    </row>
  </sheetData>
  <sheetProtection sheet="1" objects="1" scenarios="1"/>
  <mergeCells count="6">
    <mergeCell ref="A69:M69"/>
    <mergeCell ref="A70:M70"/>
    <mergeCell ref="A1:M1"/>
    <mergeCell ref="A2:M2"/>
    <mergeCell ref="A3:M3"/>
    <mergeCell ref="A68:M68"/>
  </mergeCells>
  <conditionalFormatting sqref="K66 K74 K58 K126 A72:J137 A4:J67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I5" sqref="I5"/>
    </sheetView>
  </sheetViews>
  <sheetFormatPr defaultColWidth="9.00390625" defaultRowHeight="6" customHeight="1"/>
  <cols>
    <col min="1" max="1" width="6.00390625" style="14" customWidth="1"/>
    <col min="2" max="2" width="18.875" style="14" customWidth="1"/>
    <col min="3" max="6" width="16.75390625" style="14" customWidth="1"/>
    <col min="7" max="9" width="6.75390625" style="14" customWidth="1"/>
    <col min="10" max="11" width="6.75390625" style="13" customWidth="1"/>
    <col min="12" max="39" width="9.125" style="13" customWidth="1"/>
    <col min="40" max="16384" width="9.125" style="14" customWidth="1"/>
  </cols>
  <sheetData>
    <row r="1" spans="1:9" ht="13.5" customHeight="1">
      <c r="A1" s="80" t="str">
        <f>СпМл!A1</f>
        <v>Кубок Республики Башкортостан 2013</v>
      </c>
      <c r="B1" s="80"/>
      <c r="C1" s="80"/>
      <c r="D1" s="80"/>
      <c r="E1" s="80"/>
      <c r="F1" s="80"/>
      <c r="G1" s="80"/>
      <c r="H1" s="80"/>
      <c r="I1" s="80"/>
    </row>
    <row r="2" spans="1:9" ht="13.5" customHeight="1">
      <c r="A2" s="81" t="str">
        <f>СпМл!A2</f>
        <v>Мастерская лига 40-го Этапа Бадретдинов 50</v>
      </c>
      <c r="B2" s="81"/>
      <c r="C2" s="81"/>
      <c r="D2" s="81"/>
      <c r="E2" s="81"/>
      <c r="F2" s="81"/>
      <c r="G2" s="81"/>
      <c r="H2" s="81"/>
      <c r="I2" s="81"/>
    </row>
    <row r="3" spans="1:9" ht="13.5" customHeight="1">
      <c r="A3" s="82">
        <f>СпМл!A3</f>
        <v>41559</v>
      </c>
      <c r="B3" s="82"/>
      <c r="C3" s="82"/>
      <c r="D3" s="82"/>
      <c r="E3" s="82"/>
      <c r="F3" s="82"/>
      <c r="G3" s="82"/>
      <c r="H3" s="82"/>
      <c r="I3" s="82"/>
    </row>
    <row r="4" spans="1:39" ht="13.5" customHeight="1">
      <c r="A4" s="16">
        <v>3</v>
      </c>
      <c r="B4" s="17" t="str">
        <f>СпМл!A9</f>
        <v>Аббасов Рустамхон</v>
      </c>
      <c r="F4" s="26"/>
      <c r="G4" s="26"/>
      <c r="H4" s="26"/>
      <c r="I4" s="22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</row>
    <row r="5" spans="2:39" ht="13.5" customHeight="1">
      <c r="B5" s="19">
        <v>17</v>
      </c>
      <c r="C5" s="20" t="s">
        <v>346</v>
      </c>
      <c r="I5" s="22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</row>
    <row r="6" spans="1:39" ht="13.5" customHeight="1">
      <c r="A6" s="16">
        <v>62</v>
      </c>
      <c r="B6" s="21" t="str">
        <f>СпМл!A68</f>
        <v>_</v>
      </c>
      <c r="C6" s="22"/>
      <c r="I6" s="22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</row>
    <row r="7" spans="3:39" ht="13.5" customHeight="1">
      <c r="C7" s="19">
        <v>41</v>
      </c>
      <c r="D7" s="20" t="s">
        <v>346</v>
      </c>
      <c r="F7" s="45" t="str">
        <f>IF(Мл1с!F67=Мл1с!G35,Мл2с!G35,IF(Мл1с!F67=Мл2с!G35,Мл1с!G35,0))</f>
        <v>Мазмаев Руслан</v>
      </c>
      <c r="G7" s="45"/>
      <c r="H7" s="45"/>
      <c r="I7" s="50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</row>
    <row r="8" spans="1:39" ht="13.5" customHeight="1">
      <c r="A8" s="16">
        <v>35</v>
      </c>
      <c r="B8" s="17" t="str">
        <f>СпМл!A41</f>
        <v>Сабиров Дмитрий</v>
      </c>
      <c r="C8" s="22"/>
      <c r="D8" s="22"/>
      <c r="F8" s="31" t="s">
        <v>182</v>
      </c>
      <c r="G8" s="26"/>
      <c r="H8" s="26"/>
      <c r="I8" s="19">
        <v>-63</v>
      </c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</row>
    <row r="9" spans="2:39" ht="13.5" customHeight="1">
      <c r="B9" s="19">
        <v>18</v>
      </c>
      <c r="C9" s="23" t="s">
        <v>324</v>
      </c>
      <c r="D9" s="22"/>
      <c r="I9" s="2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</row>
    <row r="10" spans="1:39" ht="13.5" customHeight="1">
      <c r="A10" s="16">
        <v>30</v>
      </c>
      <c r="B10" s="21" t="str">
        <f>СпМл!A36</f>
        <v>Халимонов Евгений</v>
      </c>
      <c r="D10" s="22"/>
      <c r="I10" s="22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</row>
    <row r="11" spans="4:39" ht="13.5" customHeight="1">
      <c r="D11" s="19">
        <v>53</v>
      </c>
      <c r="E11" s="20" t="s">
        <v>346</v>
      </c>
      <c r="I11" s="22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</row>
    <row r="12" spans="1:39" ht="13.5" customHeight="1">
      <c r="A12" s="16">
        <v>19</v>
      </c>
      <c r="B12" s="17" t="str">
        <f>СпМл!A25</f>
        <v>Мазурин Александр</v>
      </c>
      <c r="D12" s="22"/>
      <c r="E12" s="22"/>
      <c r="I12" s="2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</row>
    <row r="13" spans="2:39" ht="13.5" customHeight="1">
      <c r="B13" s="19">
        <v>19</v>
      </c>
      <c r="C13" s="20" t="s">
        <v>301</v>
      </c>
      <c r="D13" s="22"/>
      <c r="E13" s="22"/>
      <c r="I13" s="22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</row>
    <row r="14" spans="1:39" ht="13.5" customHeight="1">
      <c r="A14" s="16">
        <v>46</v>
      </c>
      <c r="B14" s="21" t="str">
        <f>СпМл!A52</f>
        <v>_</v>
      </c>
      <c r="C14" s="22"/>
      <c r="D14" s="22"/>
      <c r="E14" s="22"/>
      <c r="I14" s="22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</row>
    <row r="15" spans="3:39" ht="13.5" customHeight="1">
      <c r="C15" s="19">
        <v>42</v>
      </c>
      <c r="D15" s="23" t="s">
        <v>301</v>
      </c>
      <c r="E15" s="22"/>
      <c r="I15" s="22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</row>
    <row r="16" spans="1:39" ht="13.5" customHeight="1">
      <c r="A16" s="16">
        <v>51</v>
      </c>
      <c r="B16" s="17" t="str">
        <f>СпМл!A57</f>
        <v>_</v>
      </c>
      <c r="C16" s="22"/>
      <c r="E16" s="22"/>
      <c r="I16" s="2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</row>
    <row r="17" spans="2:39" ht="13.5" customHeight="1">
      <c r="B17" s="19">
        <v>20</v>
      </c>
      <c r="C17" s="23" t="s">
        <v>298</v>
      </c>
      <c r="E17" s="22"/>
      <c r="I17" s="22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</row>
    <row r="18" spans="1:39" ht="13.5" customHeight="1">
      <c r="A18" s="16">
        <v>14</v>
      </c>
      <c r="B18" s="21" t="str">
        <f>СпМл!A20</f>
        <v>Коврижников Максим</v>
      </c>
      <c r="E18" s="22"/>
      <c r="I18" s="22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</row>
    <row r="19" spans="5:39" ht="13.5" customHeight="1">
      <c r="E19" s="19">
        <v>59</v>
      </c>
      <c r="F19" s="20" t="s">
        <v>346</v>
      </c>
      <c r="G19" s="24"/>
      <c r="H19" s="24"/>
      <c r="I19" s="22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</row>
    <row r="20" spans="1:39" ht="13.5" customHeight="1">
      <c r="A20" s="16">
        <v>11</v>
      </c>
      <c r="B20" s="17" t="str">
        <f>СпМл!A17</f>
        <v>Зарецкий Максим</v>
      </c>
      <c r="E20" s="22"/>
      <c r="F20" s="22"/>
      <c r="G20" s="24"/>
      <c r="H20" s="24"/>
      <c r="I20" s="22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</row>
    <row r="21" spans="2:39" ht="13.5" customHeight="1">
      <c r="B21" s="19">
        <v>21</v>
      </c>
      <c r="C21" s="20" t="s">
        <v>352</v>
      </c>
      <c r="E21" s="22"/>
      <c r="F21" s="22"/>
      <c r="G21" s="24"/>
      <c r="H21" s="24"/>
      <c r="I21" s="2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</row>
    <row r="22" spans="1:39" ht="13.5" customHeight="1">
      <c r="A22" s="16">
        <v>54</v>
      </c>
      <c r="B22" s="21" t="str">
        <f>СпМл!A60</f>
        <v>_</v>
      </c>
      <c r="C22" s="22"/>
      <c r="E22" s="22"/>
      <c r="F22" s="22"/>
      <c r="G22" s="24"/>
      <c r="H22" s="24"/>
      <c r="I22" s="22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</row>
    <row r="23" spans="3:39" ht="13.5" customHeight="1">
      <c r="C23" s="19">
        <v>43</v>
      </c>
      <c r="D23" s="20" t="s">
        <v>352</v>
      </c>
      <c r="E23" s="22"/>
      <c r="F23" s="22"/>
      <c r="G23" s="24"/>
      <c r="H23" s="24"/>
      <c r="I23" s="22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</row>
    <row r="24" spans="1:39" ht="13.5" customHeight="1">
      <c r="A24" s="16">
        <v>43</v>
      </c>
      <c r="B24" s="17" t="str">
        <f>СпМл!A49</f>
        <v>_</v>
      </c>
      <c r="C24" s="22"/>
      <c r="D24" s="22"/>
      <c r="E24" s="22"/>
      <c r="F24" s="22"/>
      <c r="G24" s="24"/>
      <c r="H24" s="24"/>
      <c r="I24" s="22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</row>
    <row r="25" spans="2:39" ht="13.5" customHeight="1">
      <c r="B25" s="19">
        <v>22</v>
      </c>
      <c r="C25" s="23" t="s">
        <v>303</v>
      </c>
      <c r="D25" s="22"/>
      <c r="E25" s="22"/>
      <c r="F25" s="22"/>
      <c r="G25" s="24"/>
      <c r="H25" s="24"/>
      <c r="I25" s="22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</row>
    <row r="26" spans="1:39" ht="13.5" customHeight="1">
      <c r="A26" s="16">
        <v>22</v>
      </c>
      <c r="B26" s="21" t="str">
        <f>СпМл!A28</f>
        <v>Смирнов Андрей</v>
      </c>
      <c r="D26" s="22"/>
      <c r="E26" s="22"/>
      <c r="F26" s="22"/>
      <c r="G26" s="24"/>
      <c r="H26" s="24"/>
      <c r="I26" s="22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</row>
    <row r="27" spans="4:39" ht="13.5" customHeight="1">
      <c r="D27" s="19">
        <v>54</v>
      </c>
      <c r="E27" s="23" t="s">
        <v>352</v>
      </c>
      <c r="F27" s="22"/>
      <c r="G27" s="24"/>
      <c r="H27" s="24"/>
      <c r="I27" s="22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</row>
    <row r="28" spans="1:39" ht="13.5" customHeight="1">
      <c r="A28" s="16">
        <v>27</v>
      </c>
      <c r="B28" s="17" t="str">
        <f>СпМл!A33</f>
        <v>Шариков Сергей</v>
      </c>
      <c r="D28" s="22"/>
      <c r="F28" s="22"/>
      <c r="G28" s="24"/>
      <c r="H28" s="24"/>
      <c r="I28" s="22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</row>
    <row r="29" spans="2:39" ht="13.5" customHeight="1">
      <c r="B29" s="19">
        <v>23</v>
      </c>
      <c r="C29" s="20" t="s">
        <v>357</v>
      </c>
      <c r="D29" s="22"/>
      <c r="F29" s="22"/>
      <c r="G29" s="24"/>
      <c r="H29" s="24"/>
      <c r="I29" s="22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</row>
    <row r="30" spans="1:39" ht="13.5" customHeight="1">
      <c r="A30" s="16">
        <v>38</v>
      </c>
      <c r="B30" s="21" t="str">
        <f>СпМл!A44</f>
        <v>_</v>
      </c>
      <c r="C30" s="22"/>
      <c r="D30" s="22"/>
      <c r="F30" s="22"/>
      <c r="G30" s="24"/>
      <c r="H30" s="24"/>
      <c r="I30" s="22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</row>
    <row r="31" spans="3:39" ht="13.5" customHeight="1">
      <c r="C31" s="19">
        <v>44</v>
      </c>
      <c r="D31" s="23" t="s">
        <v>349</v>
      </c>
      <c r="F31" s="22"/>
      <c r="G31" s="24"/>
      <c r="H31" s="24"/>
      <c r="I31" s="22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</row>
    <row r="32" spans="1:39" ht="13.5" customHeight="1">
      <c r="A32" s="16">
        <v>59</v>
      </c>
      <c r="B32" s="17" t="str">
        <f>СпМл!A65</f>
        <v>_</v>
      </c>
      <c r="C32" s="22"/>
      <c r="F32" s="22"/>
      <c r="G32" s="24"/>
      <c r="H32" s="24"/>
      <c r="I32" s="22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</row>
    <row r="33" spans="2:39" ht="13.5" customHeight="1">
      <c r="B33" s="19">
        <v>24</v>
      </c>
      <c r="C33" s="23" t="s">
        <v>349</v>
      </c>
      <c r="F33" s="22"/>
      <c r="G33" s="24"/>
      <c r="H33" s="24"/>
      <c r="I33" s="22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</row>
    <row r="34" spans="1:39" ht="13.5" customHeight="1">
      <c r="A34" s="16">
        <v>6</v>
      </c>
      <c r="B34" s="21" t="str">
        <f>СпМл!A12</f>
        <v>Исмайлов Азат</v>
      </c>
      <c r="F34" s="22"/>
      <c r="G34" s="34"/>
      <c r="H34" s="24"/>
      <c r="I34" s="22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</row>
    <row r="35" spans="6:39" ht="13.5" customHeight="1">
      <c r="F35" s="19">
        <v>62</v>
      </c>
      <c r="G35" s="25" t="s">
        <v>345</v>
      </c>
      <c r="H35" s="20"/>
      <c r="I35" s="2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</row>
    <row r="36" spans="1:39" ht="13.5" customHeight="1">
      <c r="A36" s="16">
        <v>7</v>
      </c>
      <c r="B36" s="17" t="str">
        <f>СпМл!A13</f>
        <v>Срумов Антон</v>
      </c>
      <c r="F36" s="22"/>
      <c r="G36" s="24"/>
      <c r="H36" s="24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</row>
    <row r="37" spans="2:39" ht="13.5" customHeight="1">
      <c r="B37" s="19">
        <v>25</v>
      </c>
      <c r="C37" s="20" t="s">
        <v>350</v>
      </c>
      <c r="F37" s="22"/>
      <c r="G37" s="24"/>
      <c r="H37" s="24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</row>
    <row r="38" spans="1:39" ht="13.5" customHeight="1">
      <c r="A38" s="16">
        <v>58</v>
      </c>
      <c r="B38" s="21" t="str">
        <f>СпМл!A64</f>
        <v>_</v>
      </c>
      <c r="C38" s="22"/>
      <c r="F38" s="22"/>
      <c r="G38" s="24"/>
      <c r="H38" s="24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</row>
    <row r="39" spans="3:39" ht="13.5" customHeight="1">
      <c r="C39" s="19">
        <v>45</v>
      </c>
      <c r="D39" s="20" t="s">
        <v>350</v>
      </c>
      <c r="F39" s="22"/>
      <c r="G39" s="24"/>
      <c r="H39" s="24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</row>
    <row r="40" spans="1:39" ht="13.5" customHeight="1">
      <c r="A40" s="16">
        <v>39</v>
      </c>
      <c r="B40" s="17" t="str">
        <f>СпМл!A45</f>
        <v>_</v>
      </c>
      <c r="C40" s="22"/>
      <c r="D40" s="22"/>
      <c r="F40" s="22"/>
      <c r="G40" s="24"/>
      <c r="H40" s="24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</row>
    <row r="41" spans="2:39" ht="13.5" customHeight="1">
      <c r="B41" s="19">
        <v>26</v>
      </c>
      <c r="C41" s="23" t="s">
        <v>309</v>
      </c>
      <c r="D41" s="22"/>
      <c r="F41" s="22"/>
      <c r="G41" s="24"/>
      <c r="H41" s="24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</row>
    <row r="42" spans="1:39" ht="13.5" customHeight="1">
      <c r="A42" s="16">
        <v>26</v>
      </c>
      <c r="B42" s="21" t="str">
        <f>СпМл!A32</f>
        <v>Байрамалов Леонид</v>
      </c>
      <c r="D42" s="22"/>
      <c r="F42" s="22"/>
      <c r="G42" s="24"/>
      <c r="H42" s="24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</row>
    <row r="43" spans="4:39" ht="13.5" customHeight="1">
      <c r="D43" s="19">
        <v>55</v>
      </c>
      <c r="E43" s="20" t="s">
        <v>350</v>
      </c>
      <c r="F43" s="22"/>
      <c r="G43" s="24"/>
      <c r="H43" s="24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</row>
    <row r="44" spans="1:39" ht="13.5" customHeight="1">
      <c r="A44" s="16">
        <v>23</v>
      </c>
      <c r="B44" s="17" t="str">
        <f>СпМл!A29</f>
        <v>Клементьев Роман</v>
      </c>
      <c r="D44" s="22"/>
      <c r="E44" s="22"/>
      <c r="F44" s="22"/>
      <c r="G44" s="24"/>
      <c r="H44" s="24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</row>
    <row r="45" spans="2:39" ht="13.5" customHeight="1">
      <c r="B45" s="19">
        <v>27</v>
      </c>
      <c r="C45" s="20" t="s">
        <v>304</v>
      </c>
      <c r="D45" s="22"/>
      <c r="E45" s="22"/>
      <c r="F45" s="22"/>
      <c r="G45" s="24"/>
      <c r="H45" s="24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</row>
    <row r="46" spans="1:39" ht="13.5" customHeight="1">
      <c r="A46" s="16">
        <v>42</v>
      </c>
      <c r="B46" s="21" t="str">
        <f>СпМл!A48</f>
        <v>_</v>
      </c>
      <c r="C46" s="22"/>
      <c r="D46" s="22"/>
      <c r="E46" s="22"/>
      <c r="F46" s="22"/>
      <c r="G46" s="24"/>
      <c r="H46" s="24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</row>
    <row r="47" spans="3:39" ht="13.5" customHeight="1">
      <c r="C47" s="19">
        <v>46</v>
      </c>
      <c r="D47" s="23" t="s">
        <v>294</v>
      </c>
      <c r="E47" s="22"/>
      <c r="F47" s="22"/>
      <c r="G47" s="24"/>
      <c r="H47" s="24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</row>
    <row r="48" spans="1:39" ht="13.5" customHeight="1">
      <c r="A48" s="16">
        <v>55</v>
      </c>
      <c r="B48" s="17" t="str">
        <f>СпМл!A61</f>
        <v>_</v>
      </c>
      <c r="C48" s="22"/>
      <c r="E48" s="22"/>
      <c r="F48" s="22"/>
      <c r="G48" s="24"/>
      <c r="H48" s="24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</row>
    <row r="49" spans="2:39" ht="13.5" customHeight="1">
      <c r="B49" s="19">
        <v>28</v>
      </c>
      <c r="C49" s="23" t="s">
        <v>294</v>
      </c>
      <c r="E49" s="22"/>
      <c r="F49" s="22"/>
      <c r="G49" s="24"/>
      <c r="H49" s="24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</row>
    <row r="50" spans="1:39" ht="13.5" customHeight="1">
      <c r="A50" s="16">
        <v>10</v>
      </c>
      <c r="B50" s="21" t="str">
        <f>СпМл!A16</f>
        <v>Ратникова Наталья</v>
      </c>
      <c r="E50" s="22"/>
      <c r="F50" s="22"/>
      <c r="G50" s="24"/>
      <c r="H50" s="24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</row>
    <row r="51" spans="5:39" ht="13.5" customHeight="1">
      <c r="E51" s="19">
        <v>60</v>
      </c>
      <c r="F51" s="23" t="s">
        <v>345</v>
      </c>
      <c r="G51" s="24"/>
      <c r="H51" s="24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</row>
    <row r="52" spans="1:39" ht="13.5" customHeight="1">
      <c r="A52" s="16">
        <v>15</v>
      </c>
      <c r="B52" s="17" t="str">
        <f>СпМл!A21</f>
        <v>Антонян Ваге</v>
      </c>
      <c r="E52" s="22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</row>
    <row r="53" spans="2:39" ht="13.5" customHeight="1">
      <c r="B53" s="19">
        <v>29</v>
      </c>
      <c r="C53" s="20" t="s">
        <v>299</v>
      </c>
      <c r="E53" s="22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</row>
    <row r="54" spans="1:39" ht="13.5" customHeight="1">
      <c r="A54" s="16">
        <v>50</v>
      </c>
      <c r="B54" s="21" t="str">
        <f>СпМл!A56</f>
        <v>_</v>
      </c>
      <c r="C54" s="22"/>
      <c r="E54" s="22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</row>
    <row r="55" spans="3:39" ht="13.5" customHeight="1">
      <c r="C55" s="19">
        <v>47</v>
      </c>
      <c r="D55" s="20" t="s">
        <v>335</v>
      </c>
      <c r="E55" s="22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</row>
    <row r="56" spans="1:39" ht="13.5" customHeight="1">
      <c r="A56" s="16">
        <v>47</v>
      </c>
      <c r="B56" s="17" t="str">
        <f>СпМл!A53</f>
        <v>_</v>
      </c>
      <c r="C56" s="22"/>
      <c r="D56" s="22"/>
      <c r="E56" s="22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</row>
    <row r="57" spans="2:39" ht="13.5" customHeight="1">
      <c r="B57" s="19">
        <v>30</v>
      </c>
      <c r="C57" s="23" t="s">
        <v>335</v>
      </c>
      <c r="D57" s="22"/>
      <c r="E57" s="22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</row>
    <row r="58" spans="1:39" ht="13.5" customHeight="1">
      <c r="A58" s="16">
        <v>18</v>
      </c>
      <c r="B58" s="21" t="str">
        <f>СпМл!A24</f>
        <v>Зубайдуллин Артем</v>
      </c>
      <c r="D58" s="22"/>
      <c r="E58" s="22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</row>
    <row r="59" spans="4:39" ht="13.5" customHeight="1">
      <c r="D59" s="19">
        <v>56</v>
      </c>
      <c r="E59" s="23" t="s">
        <v>345</v>
      </c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</row>
    <row r="60" spans="1:39" ht="13.5" customHeight="1">
      <c r="A60" s="16">
        <v>31</v>
      </c>
      <c r="B60" s="17" t="str">
        <f>СпМл!A37</f>
        <v>Мазурин Викентий</v>
      </c>
      <c r="D60" s="22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</row>
    <row r="61" spans="2:39" ht="13.5" customHeight="1">
      <c r="B61" s="19">
        <v>31</v>
      </c>
      <c r="C61" s="20" t="s">
        <v>360</v>
      </c>
      <c r="D61" s="22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</row>
    <row r="62" spans="1:39" ht="13.5" customHeight="1">
      <c r="A62" s="16">
        <v>34</v>
      </c>
      <c r="B62" s="21" t="str">
        <f>СпМл!A40</f>
        <v>Медведев Анатолий</v>
      </c>
      <c r="C62" s="22"/>
      <c r="D62" s="22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</row>
    <row r="63" spans="3:39" ht="13.5" customHeight="1">
      <c r="C63" s="19">
        <v>48</v>
      </c>
      <c r="D63" s="23" t="s">
        <v>345</v>
      </c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</row>
    <row r="64" spans="1:39" ht="13.5" customHeight="1">
      <c r="A64" s="16">
        <v>63</v>
      </c>
      <c r="B64" s="17" t="str">
        <f>СпМл!A69</f>
        <v>_</v>
      </c>
      <c r="C64" s="22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</row>
    <row r="65" spans="2:39" ht="13.5" customHeight="1">
      <c r="B65" s="19">
        <v>32</v>
      </c>
      <c r="C65" s="23" t="s">
        <v>345</v>
      </c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</row>
    <row r="66" spans="1:39" ht="13.5" customHeight="1">
      <c r="A66" s="16">
        <v>2</v>
      </c>
      <c r="B66" s="21" t="str">
        <f>СпМл!A8</f>
        <v>Харламов Руслан</v>
      </c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</row>
    <row r="67" spans="6:39" ht="6.75" customHeight="1">
      <c r="F67" s="13"/>
      <c r="G67" s="13"/>
      <c r="H67" s="1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</row>
    <row r="68" spans="1:39" ht="6.7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</row>
    <row r="69" spans="1:39" ht="6.7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</row>
    <row r="70" spans="1:39" ht="6.7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</row>
    <row r="71" spans="1:39" ht="6.7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</row>
    <row r="72" spans="1:39" ht="6.7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</row>
    <row r="73" spans="1:39" ht="6.7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</row>
    <row r="74" spans="1:39" ht="6.7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</row>
    <row r="75" spans="1:39" ht="6.7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</row>
    <row r="76" spans="1:39" ht="6.7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</row>
    <row r="77" spans="1:39" ht="6.7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</row>
    <row r="78" spans="1:39" ht="6.7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</row>
    <row r="79" spans="1:39" ht="6.7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</row>
    <row r="80" spans="1:39" ht="6.7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J6" sqref="J6"/>
    </sheetView>
  </sheetViews>
  <sheetFormatPr defaultColWidth="9.00390625" defaultRowHeight="6" customHeight="1"/>
  <cols>
    <col min="1" max="1" width="5.00390625" style="43" customWidth="1"/>
    <col min="2" max="2" width="15.75390625" style="43" customWidth="1"/>
    <col min="3" max="9" width="10.75390625" style="43" customWidth="1"/>
    <col min="10" max="10" width="16.25390625" style="43" customWidth="1"/>
    <col min="11" max="21" width="9.125" style="42" customWidth="1"/>
    <col min="22" max="16384" width="9.125" style="43" customWidth="1"/>
  </cols>
  <sheetData>
    <row r="1" spans="1:10" ht="9.75" customHeight="1">
      <c r="A1" s="81" t="str">
        <f>СпМл!A1</f>
        <v>Кубок Республики Башкортостан 2013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9.75" customHeight="1">
      <c r="A2" s="81" t="str">
        <f>СпМл!A2</f>
        <v>Мастерская лига 40-го Этапа Бадретдинов 50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9.75" customHeight="1">
      <c r="A3" s="82">
        <f>СпМл!A3</f>
        <v>41559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6" customHeight="1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21" ht="9.75" customHeight="1">
      <c r="A5" s="44">
        <v>-1</v>
      </c>
      <c r="B5" s="45" t="str">
        <f>IF(Мл1с!C5=Мл1с!B4,Мл1с!B6,IF(Мл1с!C5=Мл1с!B6,Мл1с!B4,0))</f>
        <v>_</v>
      </c>
      <c r="C5" s="46"/>
      <c r="D5" s="44">
        <v>-49</v>
      </c>
      <c r="E5" s="45" t="str">
        <f>IF(Мл1с!E11=Мл1с!D7,Мл1с!D15,IF(Мл1с!E11=Мл1с!D15,Мл1с!D7,0))</f>
        <v>Рудаков Константин</v>
      </c>
      <c r="F5" s="46"/>
      <c r="G5" s="46"/>
      <c r="H5" s="46"/>
      <c r="I5" s="46"/>
      <c r="J5" s="46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4"/>
      <c r="B6" s="19">
        <v>64</v>
      </c>
      <c r="C6" s="53" t="s">
        <v>362</v>
      </c>
      <c r="D6" s="46"/>
      <c r="E6" s="48"/>
      <c r="F6" s="46"/>
      <c r="G6" s="46"/>
      <c r="H6" s="46"/>
      <c r="I6" s="49"/>
      <c r="J6" s="46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4">
        <v>-2</v>
      </c>
      <c r="B7" s="50" t="str">
        <f>IF(Мл1с!C9=Мл1с!B8,Мл1с!B10,IF(Мл1с!C9=Мл1с!B10,Мл1с!B8,0))</f>
        <v>Федоров Игорь</v>
      </c>
      <c r="C7" s="19">
        <v>80</v>
      </c>
      <c r="D7" s="53" t="s">
        <v>362</v>
      </c>
      <c r="E7" s="19">
        <v>104</v>
      </c>
      <c r="F7" s="53" t="s">
        <v>300</v>
      </c>
      <c r="G7" s="46"/>
      <c r="H7" s="44">
        <v>-61</v>
      </c>
      <c r="I7" s="45" t="str">
        <f>IF(Мл1с!G35=Мл1с!F19,Мл1с!F51,IF(Мл1с!G35=Мл1с!F51,Мл1с!F19,0))</f>
        <v>Топорков Артур</v>
      </c>
      <c r="J7" s="46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4"/>
      <c r="B8" s="44">
        <v>-48</v>
      </c>
      <c r="C8" s="50" t="str">
        <f>IF(Мл2с!D63=Мл2с!C61,Мл2с!C65,IF(Мл2с!D63=Мл2с!C65,Мл2с!C61,0))</f>
        <v>Мазурин Викентий</v>
      </c>
      <c r="D8" s="48"/>
      <c r="E8" s="48"/>
      <c r="F8" s="48"/>
      <c r="G8" s="46"/>
      <c r="H8" s="46"/>
      <c r="I8" s="48"/>
      <c r="J8" s="46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4">
        <v>-3</v>
      </c>
      <c r="B9" s="45" t="str">
        <f>IF(Мл1с!C13=Мл1с!B12,Мл1с!B14,IF(Мл1с!C13=Мл1с!B14,Мл1с!B12,0))</f>
        <v>_</v>
      </c>
      <c r="C9" s="46"/>
      <c r="D9" s="19">
        <v>96</v>
      </c>
      <c r="E9" s="54" t="s">
        <v>299</v>
      </c>
      <c r="F9" s="48"/>
      <c r="G9" s="46"/>
      <c r="H9" s="46"/>
      <c r="I9" s="55"/>
      <c r="J9" s="46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4"/>
      <c r="B10" s="19">
        <v>65</v>
      </c>
      <c r="C10" s="53"/>
      <c r="D10" s="48"/>
      <c r="E10" s="49"/>
      <c r="F10" s="48"/>
      <c r="G10" s="46"/>
      <c r="H10" s="46"/>
      <c r="I10" s="48"/>
      <c r="J10" s="46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4">
        <v>-4</v>
      </c>
      <c r="B11" s="50" t="str">
        <f>IF(Мл1с!C17=Мл1с!B16,Мл1с!B18,IF(Мл1с!C17=Мл1с!B18,Мл1с!B16,0))</f>
        <v>_</v>
      </c>
      <c r="C11" s="19">
        <v>81</v>
      </c>
      <c r="D11" s="54" t="s">
        <v>299</v>
      </c>
      <c r="E11" s="49"/>
      <c r="F11" s="19">
        <v>112</v>
      </c>
      <c r="G11" s="53" t="s">
        <v>300</v>
      </c>
      <c r="H11" s="49"/>
      <c r="I11" s="48"/>
      <c r="J11" s="46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4"/>
      <c r="B12" s="44">
        <v>-47</v>
      </c>
      <c r="C12" s="50" t="str">
        <f>IF(Мл2с!D55=Мл2с!C53,Мл2с!C57,IF(Мл2с!D55=Мл2с!C57,Мл2с!C53,0))</f>
        <v>Антонян Ваге</v>
      </c>
      <c r="D12" s="46"/>
      <c r="E12" s="49"/>
      <c r="F12" s="48"/>
      <c r="G12" s="48"/>
      <c r="H12" s="49"/>
      <c r="I12" s="48"/>
      <c r="J12" s="46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4">
        <v>-5</v>
      </c>
      <c r="B13" s="45" t="str">
        <f>IF(Мл1с!C21=Мл1с!B20,Мл1с!B22,IF(Мл1с!C21=Мл1с!B22,Мл1с!B20,0))</f>
        <v>_</v>
      </c>
      <c r="C13" s="46"/>
      <c r="D13" s="44">
        <v>-50</v>
      </c>
      <c r="E13" s="45" t="str">
        <f>IF(Мл1с!E27=Мл1с!D23,Мл1с!D31,IF(Мл1с!E27=Мл1с!D31,Мл1с!D23,0))</f>
        <v>Семенов Константин</v>
      </c>
      <c r="F13" s="48"/>
      <c r="G13" s="48"/>
      <c r="H13" s="49"/>
      <c r="I13" s="48"/>
      <c r="J13" s="46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4"/>
      <c r="B14" s="19">
        <v>66</v>
      </c>
      <c r="C14" s="53"/>
      <c r="D14" s="46"/>
      <c r="E14" s="48"/>
      <c r="F14" s="48"/>
      <c r="G14" s="48"/>
      <c r="H14" s="49"/>
      <c r="I14" s="48"/>
      <c r="J14" s="46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4">
        <v>-6</v>
      </c>
      <c r="B15" s="50" t="str">
        <f>IF(Мл1с!C25=Мл1с!B24,Мл1с!B26,IF(Мл1с!C25=Мл1с!B26,Мл1с!B24,0))</f>
        <v>_</v>
      </c>
      <c r="C15" s="19">
        <v>82</v>
      </c>
      <c r="D15" s="53" t="s">
        <v>304</v>
      </c>
      <c r="E15" s="19">
        <v>105</v>
      </c>
      <c r="F15" s="54" t="s">
        <v>293</v>
      </c>
      <c r="G15" s="19">
        <v>116</v>
      </c>
      <c r="H15" s="53" t="s">
        <v>350</v>
      </c>
      <c r="I15" s="19">
        <v>122</v>
      </c>
      <c r="J15" s="53" t="s">
        <v>296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4"/>
      <c r="B16" s="44">
        <v>-46</v>
      </c>
      <c r="C16" s="50" t="str">
        <f>IF(Мл2с!D47=Мл2с!C45,Мл2с!C49,IF(Мл2с!D47=Мл2с!C49,Мл2с!C45,0))</f>
        <v>Клементьев Роман</v>
      </c>
      <c r="D16" s="48"/>
      <c r="E16" s="48"/>
      <c r="F16" s="46"/>
      <c r="G16" s="48"/>
      <c r="H16" s="48"/>
      <c r="I16" s="48"/>
      <c r="J16" s="48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4">
        <v>-7</v>
      </c>
      <c r="B17" s="45" t="str">
        <f>IF(Мл1с!C29=Мл1с!B28,Мл1с!B30,IF(Мл1с!C29=Мл1с!B30,Мл1с!B28,0))</f>
        <v>_</v>
      </c>
      <c r="C17" s="46"/>
      <c r="D17" s="19">
        <v>97</v>
      </c>
      <c r="E17" s="54" t="s">
        <v>304</v>
      </c>
      <c r="F17" s="46"/>
      <c r="G17" s="48"/>
      <c r="H17" s="48"/>
      <c r="I17" s="48"/>
      <c r="J17" s="48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4"/>
      <c r="B18" s="19">
        <v>67</v>
      </c>
      <c r="C18" s="53"/>
      <c r="D18" s="48"/>
      <c r="E18" s="49"/>
      <c r="F18" s="46"/>
      <c r="G18" s="48"/>
      <c r="H18" s="48"/>
      <c r="I18" s="48"/>
      <c r="J18" s="48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4">
        <v>-8</v>
      </c>
      <c r="B19" s="50" t="str">
        <f>IF(Мл1с!C33=Мл1с!B32,Мл1с!B34,IF(Мл1с!C33=Мл1с!B34,Мл1с!B32,0))</f>
        <v>_</v>
      </c>
      <c r="C19" s="19">
        <v>83</v>
      </c>
      <c r="D19" s="54" t="s">
        <v>309</v>
      </c>
      <c r="E19" s="49"/>
      <c r="F19" s="44">
        <v>-60</v>
      </c>
      <c r="G19" s="50" t="str">
        <f>IF(Мл2с!F51=Мл2с!E43,Мл2с!E59,IF(Мл2с!F51=Мл2с!E59,Мл2с!E43,0))</f>
        <v>Срумов Антон</v>
      </c>
      <c r="H19" s="48"/>
      <c r="I19" s="48"/>
      <c r="J19" s="48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4"/>
      <c r="B20" s="61">
        <v>-45</v>
      </c>
      <c r="C20" s="50" t="str">
        <f>IF(Мл2с!D39=Мл2с!C37,Мл2с!C41,IF(Мл2с!D39=Мл2с!C41,Мл2с!C37,0))</f>
        <v>Байрамалов Леонид</v>
      </c>
      <c r="D20" s="46"/>
      <c r="E20" s="49"/>
      <c r="F20" s="46"/>
      <c r="G20" s="49"/>
      <c r="H20" s="48"/>
      <c r="I20" s="48"/>
      <c r="J20" s="48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4">
        <v>-9</v>
      </c>
      <c r="B21" s="45" t="str">
        <f>IF(Мл1с!C37=Мл1с!B36,Мл1с!B38,IF(Мл1с!C37=Мл1с!B38,Мл1с!B36,0))</f>
        <v>_</v>
      </c>
      <c r="C21" s="46"/>
      <c r="D21" s="44">
        <v>-51</v>
      </c>
      <c r="E21" s="45" t="str">
        <f>IF(Мл1с!E43=Мл1с!D39,Мл1с!D47,IF(Мл1с!E43=Мл1с!D47,Мл1с!D39,0))</f>
        <v>Максютов Азат</v>
      </c>
      <c r="F21" s="46"/>
      <c r="G21" s="49"/>
      <c r="H21" s="48"/>
      <c r="I21" s="48"/>
      <c r="J21" s="48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4"/>
      <c r="B22" s="19">
        <v>68</v>
      </c>
      <c r="C22" s="53" t="s">
        <v>314</v>
      </c>
      <c r="D22" s="46"/>
      <c r="E22" s="48"/>
      <c r="F22" s="46"/>
      <c r="G22" s="49"/>
      <c r="H22" s="48"/>
      <c r="I22" s="48"/>
      <c r="J22" s="48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4">
        <v>-10</v>
      </c>
      <c r="B23" s="50" t="str">
        <f>IF(Мл1с!C41=Мл1с!B40,Мл1с!B42,IF(Мл1с!C41=Мл1с!B42,Мл1с!B40,0))</f>
        <v>Тодрамович Александр</v>
      </c>
      <c r="C23" s="19">
        <v>84</v>
      </c>
      <c r="D23" s="53" t="s">
        <v>314</v>
      </c>
      <c r="E23" s="19">
        <v>106</v>
      </c>
      <c r="F23" s="53" t="s">
        <v>348</v>
      </c>
      <c r="G23" s="49"/>
      <c r="H23" s="19">
        <v>120</v>
      </c>
      <c r="I23" s="54" t="s">
        <v>350</v>
      </c>
      <c r="J23" s="48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4"/>
      <c r="B24" s="44">
        <v>-44</v>
      </c>
      <c r="C24" s="50" t="str">
        <f>IF(Мл2с!D31=Мл2с!C29,Мл2с!C33,IF(Мл2с!D31=Мл2с!C33,Мл2с!C29,0))</f>
        <v>Шариков Сергей</v>
      </c>
      <c r="D24" s="48"/>
      <c r="E24" s="48"/>
      <c r="F24" s="48"/>
      <c r="G24" s="49"/>
      <c r="H24" s="48"/>
      <c r="I24" s="46"/>
      <c r="J24" s="48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4">
        <v>-11</v>
      </c>
      <c r="B25" s="45" t="str">
        <f>IF(Мл1с!C45=Мл1с!B44,Мл1с!B46,IF(Мл1с!C45=Мл1с!B46,Мл1с!B44,0))</f>
        <v>_</v>
      </c>
      <c r="C25" s="46"/>
      <c r="D25" s="19">
        <v>98</v>
      </c>
      <c r="E25" s="54" t="s">
        <v>303</v>
      </c>
      <c r="F25" s="48"/>
      <c r="G25" s="49"/>
      <c r="H25" s="48"/>
      <c r="I25" s="46"/>
      <c r="J25" s="48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4"/>
      <c r="B26" s="19">
        <v>69</v>
      </c>
      <c r="C26" s="53"/>
      <c r="D26" s="48"/>
      <c r="E26" s="49"/>
      <c r="F26" s="48"/>
      <c r="G26" s="49"/>
      <c r="H26" s="48"/>
      <c r="I26" s="46"/>
      <c r="J26" s="48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4">
        <v>-12</v>
      </c>
      <c r="B27" s="50" t="str">
        <f>IF(Мл1с!C49=Мл1с!B48,Мл1с!B50,IF(Мл1с!C49=Мл1с!B50,Мл1с!B48,0))</f>
        <v>_</v>
      </c>
      <c r="C27" s="19">
        <v>85</v>
      </c>
      <c r="D27" s="54" t="s">
        <v>303</v>
      </c>
      <c r="E27" s="49"/>
      <c r="F27" s="19">
        <v>113</v>
      </c>
      <c r="G27" s="53" t="s">
        <v>348</v>
      </c>
      <c r="H27" s="48"/>
      <c r="I27" s="46"/>
      <c r="J27" s="48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4"/>
      <c r="B28" s="44">
        <v>-43</v>
      </c>
      <c r="C28" s="50" t="str">
        <f>IF(Мл2с!D23=Мл2с!C21,Мл2с!C25,IF(Мл2с!D23=Мл2с!C25,Мл2с!C21,0))</f>
        <v>Смирнов Андрей</v>
      </c>
      <c r="D28" s="46"/>
      <c r="E28" s="49"/>
      <c r="F28" s="48"/>
      <c r="G28" s="48"/>
      <c r="H28" s="48"/>
      <c r="I28" s="46"/>
      <c r="J28" s="48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4">
        <v>-13</v>
      </c>
      <c r="B29" s="45" t="str">
        <f>IF(Мл1с!C53=Мл1с!B52,Мл1с!B54,IF(Мл1с!C53=Мл1с!B54,Мл1с!B52,0))</f>
        <v>_</v>
      </c>
      <c r="C29" s="46"/>
      <c r="D29" s="44">
        <v>-52</v>
      </c>
      <c r="E29" s="45" t="str">
        <f>IF(Мл1с!E59=Мл1с!D55,Мл1с!D63,IF(Мл1с!E59=Мл1с!D63,Мл1с!D55,0))</f>
        <v>Лукьянов Роман</v>
      </c>
      <c r="F29" s="48"/>
      <c r="G29" s="48"/>
      <c r="H29" s="48"/>
      <c r="I29" s="46"/>
      <c r="J29" s="48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4"/>
      <c r="B30" s="19">
        <v>70</v>
      </c>
      <c r="C30" s="53"/>
      <c r="D30" s="46"/>
      <c r="E30" s="48"/>
      <c r="F30" s="48"/>
      <c r="G30" s="48"/>
      <c r="H30" s="48"/>
      <c r="I30" s="46"/>
      <c r="J30" s="29" t="s">
        <v>296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4">
        <v>-14</v>
      </c>
      <c r="B31" s="50" t="str">
        <f>IF(Мл1с!C57=Мл1с!B56,Мл1с!B58,IF(Мл1с!C57=Мл1с!B58,Мл1с!B56,0))</f>
        <v>_</v>
      </c>
      <c r="C31" s="19">
        <v>86</v>
      </c>
      <c r="D31" s="53" t="s">
        <v>298</v>
      </c>
      <c r="E31" s="19">
        <v>107</v>
      </c>
      <c r="F31" s="54" t="s">
        <v>364</v>
      </c>
      <c r="G31" s="19">
        <v>117</v>
      </c>
      <c r="H31" s="54" t="s">
        <v>348</v>
      </c>
      <c r="I31" s="46"/>
      <c r="J31" s="67" t="s">
        <v>183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4"/>
      <c r="B32" s="44">
        <v>-42</v>
      </c>
      <c r="C32" s="50" t="str">
        <f>IF(Мл2с!D15=Мл2с!C13,Мл2с!C17,IF(Мл2с!D15=Мл2с!C17,Мл2с!C13,0))</f>
        <v>Коврижников Максим</v>
      </c>
      <c r="D32" s="48"/>
      <c r="E32" s="48"/>
      <c r="F32" s="46"/>
      <c r="G32" s="48"/>
      <c r="H32" s="46"/>
      <c r="I32" s="46"/>
      <c r="J32" s="48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4">
        <v>-15</v>
      </c>
      <c r="B33" s="45" t="str">
        <f>IF(Мл1с!C61=Мл1с!B60,Мл1с!B62,IF(Мл1с!C61=Мл1с!B62,Мл1с!B60,0))</f>
        <v>Буков Сергей</v>
      </c>
      <c r="C33" s="46"/>
      <c r="D33" s="19">
        <v>99</v>
      </c>
      <c r="E33" s="54" t="s">
        <v>364</v>
      </c>
      <c r="F33" s="46"/>
      <c r="G33" s="48"/>
      <c r="H33" s="46"/>
      <c r="I33" s="46"/>
      <c r="J33" s="19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4"/>
      <c r="B34" s="19">
        <v>71</v>
      </c>
      <c r="C34" s="53" t="s">
        <v>364</v>
      </c>
      <c r="D34" s="48"/>
      <c r="E34" s="46"/>
      <c r="F34" s="46"/>
      <c r="G34" s="48"/>
      <c r="H34" s="46"/>
      <c r="I34" s="46"/>
      <c r="J34" s="48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4">
        <v>-16</v>
      </c>
      <c r="B35" s="50" t="str">
        <f>IF(Мл1с!C65=Мл1с!B64,Мл1с!B66,IF(Мл1с!C65=Мл1с!B66,Мл1с!B64,0))</f>
        <v>_</v>
      </c>
      <c r="C35" s="19">
        <v>87</v>
      </c>
      <c r="D35" s="54" t="s">
        <v>364</v>
      </c>
      <c r="E35" s="46"/>
      <c r="F35" s="44">
        <v>-59</v>
      </c>
      <c r="G35" s="50" t="str">
        <f>IF(Мл2с!F19=Мл2с!E11,Мл2с!E27,IF(Мл2с!F19=Мл2с!E27,Мл2с!E11,0))</f>
        <v>Зарецкий Максим</v>
      </c>
      <c r="H35" s="46"/>
      <c r="I35" s="65"/>
      <c r="J35" s="85" t="str">
        <f>IF(J30=J15,J47,IF(J30=J47,J15,0))</f>
        <v>Исмайлов Азат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4"/>
      <c r="B36" s="44">
        <v>-41</v>
      </c>
      <c r="C36" s="50" t="str">
        <f>IF(Мл2с!D7=Мл2с!C5,Мл2с!C9,IF(Мл2с!D7=Мл2с!C9,Мл2с!C5,0))</f>
        <v>Сабиров Дмитрий</v>
      </c>
      <c r="D36" s="46"/>
      <c r="E36" s="46"/>
      <c r="F36" s="46"/>
      <c r="G36" s="46"/>
      <c r="H36" s="46"/>
      <c r="I36" s="65"/>
      <c r="J36" s="67" t="s">
        <v>184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4">
        <v>-17</v>
      </c>
      <c r="B37" s="45" t="str">
        <f>IF(Мл2с!C5=Мл2с!B4,Мл2с!B6,IF(Мл2с!C5=Мл2с!B6,Мл2с!B4,0))</f>
        <v>_</v>
      </c>
      <c r="C37" s="46"/>
      <c r="D37" s="44">
        <v>-53</v>
      </c>
      <c r="E37" s="45" t="str">
        <f>IF(Мл2с!E11=Мл2с!D7,Мл2с!D15,IF(Мл2с!E11=Мл2с!D15,Мл2с!D7,0))</f>
        <v>Мазурин Александр</v>
      </c>
      <c r="F37" s="46"/>
      <c r="G37" s="46"/>
      <c r="H37" s="46"/>
      <c r="I37" s="46"/>
      <c r="J37" s="48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4"/>
      <c r="B38" s="19">
        <v>72</v>
      </c>
      <c r="C38" s="53" t="s">
        <v>359</v>
      </c>
      <c r="D38" s="46"/>
      <c r="E38" s="48"/>
      <c r="F38" s="46"/>
      <c r="G38" s="46"/>
      <c r="H38" s="46"/>
      <c r="I38" s="49"/>
      <c r="J38" s="48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4">
        <v>-18</v>
      </c>
      <c r="B39" s="50" t="str">
        <f>IF(Мл2с!C9=Мл2с!B8,Мл2с!B10,IF(Мл2с!C9=Мл2с!B10,Мл2с!B8,0))</f>
        <v>Халимонов Евгений</v>
      </c>
      <c r="C39" s="19">
        <v>88</v>
      </c>
      <c r="D39" s="53" t="s">
        <v>358</v>
      </c>
      <c r="E39" s="19">
        <v>108</v>
      </c>
      <c r="F39" s="53" t="s">
        <v>301</v>
      </c>
      <c r="G39" s="46"/>
      <c r="H39" s="44">
        <v>-62</v>
      </c>
      <c r="I39" s="45" t="str">
        <f>IF(Мл2с!G35=Мл2с!F19,Мл2с!F51,IF(Мл2с!G35=Мл2с!F51,Мл2с!F19,0))</f>
        <v>Аббасов Рустамхон</v>
      </c>
      <c r="J39" s="48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4"/>
      <c r="B40" s="44">
        <v>-40</v>
      </c>
      <c r="C40" s="50" t="str">
        <f>IF(Мл1с!D63=Мл1с!C61,Мл1с!C65,IF(Мл1с!D63=Мл1с!C65,Мл1с!C61,0))</f>
        <v>Шапошников Александр</v>
      </c>
      <c r="D40" s="48"/>
      <c r="E40" s="48"/>
      <c r="F40" s="48"/>
      <c r="G40" s="46"/>
      <c r="H40" s="46"/>
      <c r="I40" s="48"/>
      <c r="J40" s="48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4">
        <v>-19</v>
      </c>
      <c r="B41" s="45" t="str">
        <f>IF(Мл2с!C13=Мл2с!B12,Мл2с!B14,IF(Мл2с!C13=Мл2с!B14,Мл2с!B12,0))</f>
        <v>_</v>
      </c>
      <c r="C41" s="46"/>
      <c r="D41" s="19">
        <v>100</v>
      </c>
      <c r="E41" s="54" t="s">
        <v>358</v>
      </c>
      <c r="F41" s="48"/>
      <c r="G41" s="46"/>
      <c r="H41" s="46"/>
      <c r="I41" s="48"/>
      <c r="J41" s="48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4"/>
      <c r="B42" s="19">
        <v>73</v>
      </c>
      <c r="C42" s="53"/>
      <c r="D42" s="48"/>
      <c r="E42" s="49"/>
      <c r="F42" s="48"/>
      <c r="G42" s="46"/>
      <c r="H42" s="46"/>
      <c r="I42" s="48"/>
      <c r="J42" s="48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4">
        <v>-20</v>
      </c>
      <c r="B43" s="50" t="str">
        <f>IF(Мл2с!C17=Мл2с!B16,Мл2с!B18,IF(Мл2с!C17=Мл2с!B18,Мл2с!B16,0))</f>
        <v>_</v>
      </c>
      <c r="C43" s="19">
        <v>89</v>
      </c>
      <c r="D43" s="54" t="s">
        <v>297</v>
      </c>
      <c r="E43" s="49"/>
      <c r="F43" s="19">
        <v>114</v>
      </c>
      <c r="G43" s="53" t="s">
        <v>349</v>
      </c>
      <c r="H43" s="49"/>
      <c r="I43" s="48"/>
      <c r="J43" s="48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4"/>
      <c r="B44" s="44">
        <v>-39</v>
      </c>
      <c r="C44" s="50" t="str">
        <f>IF(Мл1с!D55=Мл1с!C53,Мл1с!C57,IF(Мл1с!D55=Мл1с!C57,Мл1с!C53,0))</f>
        <v>Сагитов Александр</v>
      </c>
      <c r="D44" s="46"/>
      <c r="E44" s="49"/>
      <c r="F44" s="48"/>
      <c r="G44" s="48"/>
      <c r="H44" s="49"/>
      <c r="I44" s="48"/>
      <c r="J44" s="48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4">
        <v>-21</v>
      </c>
      <c r="B45" s="45" t="str">
        <f>IF(Мл2с!C21=Мл2с!B20,Мл2с!B22,IF(Мл2с!C21=Мл2с!B22,Мл2с!B20,0))</f>
        <v>_</v>
      </c>
      <c r="C45" s="46"/>
      <c r="D45" s="44">
        <v>-54</v>
      </c>
      <c r="E45" s="45" t="str">
        <f>IF(Мл2с!E27=Мл2с!D23,Мл2с!D31,IF(Мл2с!E27=Мл2с!D31,Мл2с!D23,0))</f>
        <v>Исмайлов Азат</v>
      </c>
      <c r="F45" s="48"/>
      <c r="G45" s="48"/>
      <c r="H45" s="49"/>
      <c r="I45" s="48"/>
      <c r="J45" s="48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4"/>
      <c r="B46" s="19">
        <v>74</v>
      </c>
      <c r="C46" s="53"/>
      <c r="D46" s="46"/>
      <c r="E46" s="48"/>
      <c r="F46" s="48"/>
      <c r="G46" s="48"/>
      <c r="H46" s="49"/>
      <c r="I46" s="48"/>
      <c r="J46" s="48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4">
        <v>-22</v>
      </c>
      <c r="B47" s="50" t="str">
        <f>IF(Мл2с!C25=Мл2с!B24,Мл2с!B26,IF(Мл2с!C25=Мл2с!B26,Мл2с!B24,0))</f>
        <v>_</v>
      </c>
      <c r="C47" s="19">
        <v>90</v>
      </c>
      <c r="D47" s="53" t="s">
        <v>354</v>
      </c>
      <c r="E47" s="19">
        <v>109</v>
      </c>
      <c r="F47" s="54" t="s">
        <v>349</v>
      </c>
      <c r="G47" s="19">
        <v>118</v>
      </c>
      <c r="H47" s="53" t="s">
        <v>349</v>
      </c>
      <c r="I47" s="19">
        <v>123</v>
      </c>
      <c r="J47" s="54" t="s">
        <v>349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4"/>
      <c r="B48" s="44">
        <v>-38</v>
      </c>
      <c r="C48" s="50" t="str">
        <f>IF(Мл1с!D47=Мл1с!C45,Мл1с!C49,IF(Мл1с!D47=Мл1с!C49,Мл1с!C45,0))</f>
        <v>Шакуров Нафис</v>
      </c>
      <c r="D48" s="48"/>
      <c r="E48" s="48"/>
      <c r="F48" s="46"/>
      <c r="G48" s="48"/>
      <c r="H48" s="48"/>
      <c r="I48" s="48"/>
      <c r="J48" s="46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4">
        <v>-23</v>
      </c>
      <c r="B49" s="45" t="str">
        <f>IF(Мл2с!C29=Мл2с!B28,Мл2с!B30,IF(Мл2с!C29=Мл2с!B30,Мл2с!B28,0))</f>
        <v>_</v>
      </c>
      <c r="C49" s="46"/>
      <c r="D49" s="19">
        <v>101</v>
      </c>
      <c r="E49" s="54" t="s">
        <v>354</v>
      </c>
      <c r="F49" s="46"/>
      <c r="G49" s="48"/>
      <c r="H49" s="48"/>
      <c r="I49" s="48"/>
      <c r="J49" s="46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4"/>
      <c r="B50" s="19">
        <v>75</v>
      </c>
      <c r="C50" s="53"/>
      <c r="D50" s="48"/>
      <c r="E50" s="49"/>
      <c r="F50" s="46"/>
      <c r="G50" s="48"/>
      <c r="H50" s="48"/>
      <c r="I50" s="48"/>
      <c r="J50" s="46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4">
        <v>-24</v>
      </c>
      <c r="B51" s="50" t="str">
        <f>IF(Мл2с!C33=Мл2с!B32,Мл2с!B34,IF(Мл2с!C33=Мл2с!B34,Мл2с!B32,0))</f>
        <v>_</v>
      </c>
      <c r="C51" s="19">
        <v>91</v>
      </c>
      <c r="D51" s="54" t="s">
        <v>365</v>
      </c>
      <c r="E51" s="49"/>
      <c r="F51" s="44">
        <v>-58</v>
      </c>
      <c r="G51" s="50" t="str">
        <f>IF(Мл1с!F51=Мл1с!E43,Мл1с!E59,IF(Мл1с!F51=Мл1с!E59,Мл1с!E43,0))</f>
        <v>Сафиуллин Азат</v>
      </c>
      <c r="H51" s="48"/>
      <c r="I51" s="48"/>
      <c r="J51" s="46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4"/>
      <c r="B52" s="61">
        <v>-37</v>
      </c>
      <c r="C52" s="50" t="str">
        <f>IF(Мл1с!D39=Мл1с!C37,Мл1с!C41,IF(Мл1с!D39=Мл1с!C41,Мл1с!C37,0))</f>
        <v>Терехин Виктор</v>
      </c>
      <c r="D52" s="46"/>
      <c r="E52" s="49"/>
      <c r="F52" s="46"/>
      <c r="G52" s="49"/>
      <c r="H52" s="48"/>
      <c r="I52" s="48"/>
      <c r="J52" s="46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4">
        <v>-25</v>
      </c>
      <c r="B53" s="45" t="str">
        <f>IF(Мл2с!C37=Мл2с!B36,Мл2с!B38,IF(Мл2с!C37=Мл2с!B38,Мл2с!B36,0))</f>
        <v>_</v>
      </c>
      <c r="C53" s="46"/>
      <c r="D53" s="44">
        <v>-55</v>
      </c>
      <c r="E53" s="45" t="str">
        <f>IF(Мл2с!E43=Мл2с!D39,Мл2с!D47,IF(Мл2с!E43=Мл2с!D47,Мл2с!D39,0))</f>
        <v>Ратникова Наталья</v>
      </c>
      <c r="F53" s="46"/>
      <c r="G53" s="49"/>
      <c r="H53" s="48"/>
      <c r="I53" s="48"/>
      <c r="J53" s="46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4"/>
      <c r="B54" s="19">
        <v>76</v>
      </c>
      <c r="C54" s="53"/>
      <c r="D54" s="46"/>
      <c r="E54" s="48"/>
      <c r="F54" s="46"/>
      <c r="G54" s="49"/>
      <c r="H54" s="48"/>
      <c r="I54" s="48"/>
      <c r="J54" s="46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4">
        <v>-26</v>
      </c>
      <c r="B55" s="50" t="str">
        <f>IF(Мл2с!C41=Мл2с!B40,Мл2с!B42,IF(Мл2с!C41=Мл2с!B42,Мл2с!B40,0))</f>
        <v>_</v>
      </c>
      <c r="C55" s="19">
        <v>92</v>
      </c>
      <c r="D55" s="53" t="s">
        <v>356</v>
      </c>
      <c r="E55" s="19">
        <v>110</v>
      </c>
      <c r="F55" s="53" t="s">
        <v>294</v>
      </c>
      <c r="G55" s="49"/>
      <c r="H55" s="19">
        <v>121</v>
      </c>
      <c r="I55" s="54" t="s">
        <v>349</v>
      </c>
      <c r="J55" s="46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4"/>
      <c r="B56" s="44">
        <v>-36</v>
      </c>
      <c r="C56" s="50" t="str">
        <f>IF(Мл1с!D31=Мл1с!C29,Мл1с!C33,IF(Мл1с!D31=Мл1с!C33,Мл1с!C29,0))</f>
        <v>Хабиров Марс</v>
      </c>
      <c r="D56" s="48"/>
      <c r="E56" s="48"/>
      <c r="F56" s="48"/>
      <c r="G56" s="49"/>
      <c r="H56" s="48"/>
      <c r="I56" s="46"/>
      <c r="J56" s="46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4">
        <v>-27</v>
      </c>
      <c r="B57" s="45" t="str">
        <f>IF(Мл2с!C45=Мл2с!B44,Мл2с!B46,IF(Мл2с!C45=Мл2с!B46,Мл2с!B44,0))</f>
        <v>_</v>
      </c>
      <c r="C57" s="46"/>
      <c r="D57" s="19">
        <v>102</v>
      </c>
      <c r="E57" s="54" t="s">
        <v>355</v>
      </c>
      <c r="F57" s="48"/>
      <c r="G57" s="49"/>
      <c r="H57" s="48"/>
      <c r="I57" s="46"/>
      <c r="J57" s="46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4"/>
      <c r="B58" s="19">
        <v>77</v>
      </c>
      <c r="C58" s="53"/>
      <c r="D58" s="48"/>
      <c r="E58" s="49"/>
      <c r="F58" s="48"/>
      <c r="G58" s="49"/>
      <c r="H58" s="48"/>
      <c r="I58" s="46"/>
      <c r="J58" s="46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4">
        <v>-28</v>
      </c>
      <c r="B59" s="50" t="str">
        <f>IF(Мл2с!C49=Мл2с!B48,Мл2с!B50,IF(Мл2с!C49=Мл2с!B50,Мл2с!B48,0))</f>
        <v>_</v>
      </c>
      <c r="C59" s="19">
        <v>93</v>
      </c>
      <c r="D59" s="54" t="s">
        <v>355</v>
      </c>
      <c r="E59" s="49"/>
      <c r="F59" s="19">
        <v>115</v>
      </c>
      <c r="G59" s="53" t="s">
        <v>294</v>
      </c>
      <c r="H59" s="48"/>
      <c r="I59" s="46"/>
      <c r="J59" s="46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4"/>
      <c r="B60" s="44">
        <v>-35</v>
      </c>
      <c r="C60" s="50" t="str">
        <f>IF(Мл1с!D23=Мл1с!C21,Мл1с!C25,IF(Мл1с!D23=Мл1с!C25,Мл1с!C21,0))</f>
        <v>Сазонов Николай</v>
      </c>
      <c r="D60" s="46"/>
      <c r="E60" s="49"/>
      <c r="F60" s="48"/>
      <c r="G60" s="48"/>
      <c r="H60" s="48"/>
      <c r="I60" s="46"/>
      <c r="J60" s="46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4">
        <v>-29</v>
      </c>
      <c r="B61" s="45" t="str">
        <f>IF(Мл2с!C53=Мл2с!B52,Мл2с!B54,IF(Мл2с!C53=Мл2с!B54,Мл2с!B52,0))</f>
        <v>_</v>
      </c>
      <c r="C61" s="46"/>
      <c r="D61" s="44">
        <v>-56</v>
      </c>
      <c r="E61" s="45" t="str">
        <f>IF(Мл2с!E59=Мл2с!D55,Мл2с!D63,IF(Мл2с!E59=Мл2с!D63,Мл2с!D55,0))</f>
        <v>Зубайдуллин Артем</v>
      </c>
      <c r="F61" s="48"/>
      <c r="G61" s="48"/>
      <c r="H61" s="48"/>
      <c r="I61" s="46"/>
      <c r="J61" s="46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4"/>
      <c r="B62" s="19">
        <v>78</v>
      </c>
      <c r="C62" s="53"/>
      <c r="D62" s="46"/>
      <c r="E62" s="48"/>
      <c r="F62" s="48"/>
      <c r="G62" s="48"/>
      <c r="H62" s="48"/>
      <c r="I62" s="46"/>
      <c r="J62" s="46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4">
        <v>-30</v>
      </c>
      <c r="B63" s="50" t="str">
        <f>IF(Мл2с!C57=Мл2с!B56,Мл2с!B58,IF(Мл2с!C57=Мл2с!B58,Мл2с!B56,0))</f>
        <v>_</v>
      </c>
      <c r="C63" s="19">
        <v>94</v>
      </c>
      <c r="D63" s="53" t="s">
        <v>353</v>
      </c>
      <c r="E63" s="19">
        <v>111</v>
      </c>
      <c r="F63" s="54" t="s">
        <v>335</v>
      </c>
      <c r="G63" s="19">
        <v>119</v>
      </c>
      <c r="H63" s="54" t="s">
        <v>294</v>
      </c>
      <c r="I63" s="46"/>
      <c r="J63" s="46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4"/>
      <c r="B64" s="44">
        <v>-34</v>
      </c>
      <c r="C64" s="50" t="str">
        <f>IF(Мл1с!D15=Мл1с!C13,Мл1с!C17,IF(Мл1с!D15=Мл1с!C17,Мл1с!C13,0))</f>
        <v>Горбунов Валентин</v>
      </c>
      <c r="D64" s="48"/>
      <c r="E64" s="48"/>
      <c r="F64" s="46"/>
      <c r="G64" s="48"/>
      <c r="H64" s="46"/>
      <c r="I64" s="46"/>
      <c r="J64" s="46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4">
        <v>-31</v>
      </c>
      <c r="B65" s="45" t="str">
        <f>IF(Мл2с!C61=Мл2с!B60,Мл2с!B62,IF(Мл2с!C61=Мл2с!B62,Мл2с!B60,0))</f>
        <v>Медведев Анатолий</v>
      </c>
      <c r="C65" s="46"/>
      <c r="D65" s="19">
        <v>103</v>
      </c>
      <c r="E65" s="54" t="s">
        <v>353</v>
      </c>
      <c r="F65" s="46"/>
      <c r="G65" s="48"/>
      <c r="H65" s="44">
        <v>-122</v>
      </c>
      <c r="I65" s="45" t="str">
        <f>IF(J15=I7,I23,IF(J15=I23,I7,0))</f>
        <v>Срумов Антон</v>
      </c>
      <c r="J65" s="46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4"/>
      <c r="B66" s="19">
        <v>79</v>
      </c>
      <c r="C66" s="53" t="s">
        <v>363</v>
      </c>
      <c r="D66" s="48"/>
      <c r="E66" s="46"/>
      <c r="F66" s="46"/>
      <c r="G66" s="48"/>
      <c r="H66" s="44"/>
      <c r="I66" s="19">
        <v>125</v>
      </c>
      <c r="J66" s="53" t="s">
        <v>350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4">
        <v>-32</v>
      </c>
      <c r="B67" s="50" t="str">
        <f>IF(Мл2с!C65=Мл2с!B64,Мл2с!B66,IF(Мл2с!C65=Мл2с!B66,Мл2с!B64,0))</f>
        <v>_</v>
      </c>
      <c r="C67" s="19">
        <v>95</v>
      </c>
      <c r="D67" s="54" t="s">
        <v>361</v>
      </c>
      <c r="E67" s="46"/>
      <c r="F67" s="44">
        <v>-57</v>
      </c>
      <c r="G67" s="50" t="str">
        <f>IF(Мл1с!F19=Мл1с!E11,Мл1с!E27,IF(Мл1с!F19=Мл1с!E27,Мл1с!E11,0))</f>
        <v>Аристов Александр</v>
      </c>
      <c r="H67" s="44">
        <v>-123</v>
      </c>
      <c r="I67" s="50" t="str">
        <f>IF(J47=I39,I55,IF(J47=I55,I39,0))</f>
        <v>Аббасов Рустамхон</v>
      </c>
      <c r="J67" s="44" t="s">
        <v>128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4"/>
      <c r="B68" s="44">
        <v>-33</v>
      </c>
      <c r="C68" s="50" t="str">
        <f>IF(Мл1с!D7=Мл1с!C5,Мл1с!C9,IF(Мл1с!D7=Мл1с!C9,Мл1с!C5,0))</f>
        <v>Прокофьева Алена</v>
      </c>
      <c r="D68" s="46"/>
      <c r="E68" s="46"/>
      <c r="F68" s="46"/>
      <c r="G68" s="46"/>
      <c r="H68" s="44"/>
      <c r="I68" s="44">
        <v>-125</v>
      </c>
      <c r="J68" s="45" t="str">
        <f>IF(J66=I65,I67,IF(J66=I67,I65,0))</f>
        <v>Аббасов Рустамхон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4">
        <v>-116</v>
      </c>
      <c r="B69" s="45" t="str">
        <f>IF(H15=G11,G19,IF(H15=G19,G11,0))</f>
        <v>Рудаков Константин</v>
      </c>
      <c r="C69" s="46"/>
      <c r="D69" s="46"/>
      <c r="E69" s="44">
        <v>-127</v>
      </c>
      <c r="F69" s="45" t="str">
        <f>IF(C70=B69,B71,IF(C70=B71,B69,0))</f>
        <v>Рудаков Константин</v>
      </c>
      <c r="G69" s="46"/>
      <c r="H69" s="44">
        <v>-120</v>
      </c>
      <c r="I69" s="45" t="str">
        <f>IF(I23=H15,H31,IF(I23=H31,H15,0))</f>
        <v>Максютов Азат</v>
      </c>
      <c r="J69" s="44" t="s">
        <v>129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4"/>
      <c r="B70" s="19">
        <v>127</v>
      </c>
      <c r="C70" s="53" t="s">
        <v>352</v>
      </c>
      <c r="D70" s="46"/>
      <c r="E70" s="44"/>
      <c r="F70" s="19">
        <v>130</v>
      </c>
      <c r="G70" s="53" t="s">
        <v>300</v>
      </c>
      <c r="H70" s="44"/>
      <c r="I70" s="19">
        <v>126</v>
      </c>
      <c r="J70" s="53" t="s">
        <v>294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4">
        <v>-117</v>
      </c>
      <c r="B71" s="50" t="str">
        <f>IF(H31=G27,G35,IF(H31=G35,G27,0))</f>
        <v>Зарецкий Максим</v>
      </c>
      <c r="C71" s="48"/>
      <c r="D71" s="49"/>
      <c r="E71" s="44">
        <v>-128</v>
      </c>
      <c r="F71" s="50" t="str">
        <f>IF(C74=B73,B75,IF(C74=B75,B73,0))</f>
        <v>Аристов Александр</v>
      </c>
      <c r="G71" s="44" t="s">
        <v>185</v>
      </c>
      <c r="H71" s="44">
        <v>-121</v>
      </c>
      <c r="I71" s="50" t="str">
        <f>IF(I55=H47,H63,IF(I55=H63,H47,0))</f>
        <v>Ратникова Наталья</v>
      </c>
      <c r="J71" s="44" t="s">
        <v>186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4"/>
      <c r="B72" s="46"/>
      <c r="C72" s="19">
        <v>129</v>
      </c>
      <c r="D72" s="53" t="s">
        <v>347</v>
      </c>
      <c r="E72" s="44"/>
      <c r="F72" s="44">
        <v>-130</v>
      </c>
      <c r="G72" s="45" t="str">
        <f>IF(G70=F69,F71,IF(G70=F71,F69,0))</f>
        <v>Аристов Александр</v>
      </c>
      <c r="H72" s="44"/>
      <c r="I72" s="44">
        <v>-126</v>
      </c>
      <c r="J72" s="45" t="str">
        <f>IF(J70=I69,I71,IF(J70=I71,I69,0))</f>
        <v>Максютов Азат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4">
        <v>-118</v>
      </c>
      <c r="B73" s="45" t="str">
        <f>IF(H47=G43,G51,IF(H47=G51,G43,0))</f>
        <v>Сафиуллин Азат</v>
      </c>
      <c r="C73" s="48"/>
      <c r="D73" s="61" t="s">
        <v>187</v>
      </c>
      <c r="E73" s="44">
        <v>-112</v>
      </c>
      <c r="F73" s="45" t="str">
        <f>IF(G11=F7,F15,IF(G11=F15,F7,0))</f>
        <v>Семенов Константин</v>
      </c>
      <c r="G73" s="44" t="s">
        <v>188</v>
      </c>
      <c r="H73" s="44">
        <v>-131</v>
      </c>
      <c r="I73" s="45" t="str">
        <f>IF(G74=F73,F75,IF(G74=F75,F73,0))</f>
        <v>Буков Сергей</v>
      </c>
      <c r="J73" s="44" t="s">
        <v>189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4"/>
      <c r="B74" s="19">
        <v>128</v>
      </c>
      <c r="C74" s="54" t="s">
        <v>347</v>
      </c>
      <c r="D74" s="46"/>
      <c r="E74" s="44"/>
      <c r="F74" s="19">
        <v>131</v>
      </c>
      <c r="G74" s="53" t="s">
        <v>293</v>
      </c>
      <c r="H74" s="44"/>
      <c r="I74" s="19">
        <v>134</v>
      </c>
      <c r="J74" s="53" t="s">
        <v>335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4">
        <v>-119</v>
      </c>
      <c r="B75" s="50" t="str">
        <f>IF(H63=G59,G67,IF(H63=G67,G59,0))</f>
        <v>Аристов Александр</v>
      </c>
      <c r="C75" s="44">
        <v>-129</v>
      </c>
      <c r="D75" s="45" t="str">
        <f>IF(D72=C70,C74,IF(D72=C74,C70,0))</f>
        <v>Зарецкий Максим</v>
      </c>
      <c r="E75" s="44">
        <v>-113</v>
      </c>
      <c r="F75" s="50" t="str">
        <f>IF(G27=F23,F31,IF(G27=F31,F23,0))</f>
        <v>Буков Сергей</v>
      </c>
      <c r="G75" s="48"/>
      <c r="H75" s="44">
        <v>-132</v>
      </c>
      <c r="I75" s="50" t="str">
        <f>IF(G78=F77,F79,IF(G78=F79,F77,0))</f>
        <v>Зубайдуллин Артем</v>
      </c>
      <c r="J75" s="44" t="s">
        <v>190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4"/>
      <c r="B76" s="46"/>
      <c r="C76" s="46"/>
      <c r="D76" s="44" t="s">
        <v>191</v>
      </c>
      <c r="E76" s="44"/>
      <c r="F76" s="46"/>
      <c r="G76" s="19">
        <v>133</v>
      </c>
      <c r="H76" s="53" t="s">
        <v>293</v>
      </c>
      <c r="I76" s="44">
        <v>-134</v>
      </c>
      <c r="J76" s="45" t="str">
        <f>IF(J74=I73,I75,IF(J74=I75,I73,0))</f>
        <v>Буков Сергей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4">
        <v>-104</v>
      </c>
      <c r="B77" s="45" t="str">
        <f>IF(F7=E5,E9,IF(F7=E9,E5,0))</f>
        <v>Антонян Ваге</v>
      </c>
      <c r="C77" s="46"/>
      <c r="D77" s="46"/>
      <c r="E77" s="44">
        <v>-114</v>
      </c>
      <c r="F77" s="45" t="str">
        <f>IF(G43=F39,F47,IF(G43=F47,F39,0))</f>
        <v>Мазурин Александр</v>
      </c>
      <c r="G77" s="48"/>
      <c r="H77" s="61" t="s">
        <v>192</v>
      </c>
      <c r="I77" s="46"/>
      <c r="J77" s="44" t="s">
        <v>193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4"/>
      <c r="B78" s="19">
        <v>135</v>
      </c>
      <c r="C78" s="53" t="s">
        <v>299</v>
      </c>
      <c r="D78" s="46"/>
      <c r="E78" s="44"/>
      <c r="F78" s="19">
        <v>132</v>
      </c>
      <c r="G78" s="54" t="s">
        <v>301</v>
      </c>
      <c r="H78" s="46"/>
      <c r="I78" s="46"/>
      <c r="J78" s="46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4">
        <v>-105</v>
      </c>
      <c r="B79" s="50" t="str">
        <f>IF(F15=E13,E17,IF(F15=E17,E13,0))</f>
        <v>Клементьев Роман</v>
      </c>
      <c r="C79" s="48"/>
      <c r="D79" s="46"/>
      <c r="E79" s="44">
        <v>-115</v>
      </c>
      <c r="F79" s="50" t="str">
        <f>IF(G59=F55,F63,IF(G59=F63,F55,0))</f>
        <v>Зубайдуллин Артем</v>
      </c>
      <c r="G79" s="44">
        <v>-133</v>
      </c>
      <c r="H79" s="45" t="str">
        <f>IF(H76=G74,G78,IF(H76=G78,G74,0))</f>
        <v>Мазурин Александр</v>
      </c>
      <c r="I79" s="46"/>
      <c r="J79" s="46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4"/>
      <c r="B80" s="46"/>
      <c r="C80" s="19">
        <v>139</v>
      </c>
      <c r="D80" s="53" t="s">
        <v>299</v>
      </c>
      <c r="E80" s="46"/>
      <c r="F80" s="46"/>
      <c r="G80" s="46"/>
      <c r="H80" s="44" t="s">
        <v>194</v>
      </c>
      <c r="I80" s="46"/>
      <c r="J80" s="46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4">
        <v>-106</v>
      </c>
      <c r="B81" s="45" t="str">
        <f>IF(F23=E21,E25,IF(F23=E25,E21,0))</f>
        <v>Смирнов Андрей</v>
      </c>
      <c r="C81" s="48"/>
      <c r="D81" s="48"/>
      <c r="E81" s="46"/>
      <c r="F81" s="46"/>
      <c r="G81" s="44">
        <v>-139</v>
      </c>
      <c r="H81" s="45" t="str">
        <f>IF(D80=C78,C82,IF(D80=C82,C78,0))</f>
        <v>Смирнов Андрей</v>
      </c>
      <c r="I81" s="46"/>
      <c r="J81" s="46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4"/>
      <c r="B82" s="19">
        <v>136</v>
      </c>
      <c r="C82" s="54" t="s">
        <v>303</v>
      </c>
      <c r="D82" s="48"/>
      <c r="E82" s="46"/>
      <c r="F82" s="46"/>
      <c r="G82" s="46"/>
      <c r="H82" s="19">
        <v>142</v>
      </c>
      <c r="I82" s="53" t="s">
        <v>358</v>
      </c>
      <c r="J82" s="46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4">
        <v>-107</v>
      </c>
      <c r="B83" s="50" t="str">
        <f>IF(F31=E29,E33,IF(F31=E33,E29,0))</f>
        <v>Лукьянов Роман</v>
      </c>
      <c r="C83" s="46"/>
      <c r="D83" s="48"/>
      <c r="E83" s="46"/>
      <c r="F83" s="46"/>
      <c r="G83" s="44">
        <v>-140</v>
      </c>
      <c r="H83" s="50" t="str">
        <f>IF(D88=C86,C90,IF(D88=C90,C86,0))</f>
        <v>Шапошников Александр</v>
      </c>
      <c r="I83" s="44" t="s">
        <v>195</v>
      </c>
      <c r="J83" s="46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4"/>
      <c r="B84" s="46"/>
      <c r="C84" s="49"/>
      <c r="D84" s="19">
        <v>141</v>
      </c>
      <c r="E84" s="53" t="s">
        <v>355</v>
      </c>
      <c r="F84" s="44">
        <v>-135</v>
      </c>
      <c r="G84" s="45" t="str">
        <f>IF(C78=B77,B79,IF(C78=B79,B77,0))</f>
        <v>Клементьев Роман</v>
      </c>
      <c r="H84" s="44">
        <v>-142</v>
      </c>
      <c r="I84" s="45" t="str">
        <f>IF(I82=H81,H83,IF(I82=H83,H81,0))</f>
        <v>Смирнов Андрей</v>
      </c>
      <c r="J84" s="46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4">
        <v>-108</v>
      </c>
      <c r="B85" s="45" t="str">
        <f>IF(F39=E37,E41,IF(F39=E41,E37,0))</f>
        <v>Шапошников Александр</v>
      </c>
      <c r="C85" s="46"/>
      <c r="D85" s="48"/>
      <c r="E85" s="44" t="s">
        <v>196</v>
      </c>
      <c r="F85" s="44"/>
      <c r="G85" s="19">
        <v>143</v>
      </c>
      <c r="H85" s="86" t="s">
        <v>304</v>
      </c>
      <c r="I85" s="44" t="s">
        <v>197</v>
      </c>
      <c r="J85" s="46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4"/>
      <c r="B86" s="19">
        <v>137</v>
      </c>
      <c r="C86" s="53" t="s">
        <v>358</v>
      </c>
      <c r="D86" s="48"/>
      <c r="E86" s="46"/>
      <c r="F86" s="44">
        <v>-136</v>
      </c>
      <c r="G86" s="50" t="str">
        <f>IF(C82=B81,B83,IF(C82=B83,B81,0))</f>
        <v>Лукьянов Роман</v>
      </c>
      <c r="H86" s="48"/>
      <c r="I86" s="46"/>
      <c r="J86" s="46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4">
        <v>-109</v>
      </c>
      <c r="B87" s="50" t="str">
        <f>IF(F47=E45,E49,IF(F47=E49,E45,0))</f>
        <v>Шакуров Нафис</v>
      </c>
      <c r="C87" s="48"/>
      <c r="D87" s="48"/>
      <c r="E87" s="46"/>
      <c r="F87" s="44"/>
      <c r="G87" s="46"/>
      <c r="H87" s="19">
        <v>145</v>
      </c>
      <c r="I87" s="86" t="s">
        <v>304</v>
      </c>
      <c r="J87" s="46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4"/>
      <c r="B88" s="46"/>
      <c r="C88" s="19">
        <v>140</v>
      </c>
      <c r="D88" s="54" t="s">
        <v>355</v>
      </c>
      <c r="E88" s="46"/>
      <c r="F88" s="44">
        <v>-137</v>
      </c>
      <c r="G88" s="45" t="str">
        <f>IF(C86=B85,B87,IF(C86=B87,B85,0))</f>
        <v>Шакуров Нафис</v>
      </c>
      <c r="H88" s="48"/>
      <c r="I88" s="61" t="s">
        <v>198</v>
      </c>
      <c r="J88" s="46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4">
        <v>-110</v>
      </c>
      <c r="B89" s="45" t="str">
        <f>IF(F55=E53,E57,IF(F55=E57,E53,0))</f>
        <v>Сазонов Николай</v>
      </c>
      <c r="C89" s="48"/>
      <c r="D89" s="49"/>
      <c r="E89" s="46"/>
      <c r="F89" s="44"/>
      <c r="G89" s="19">
        <v>144</v>
      </c>
      <c r="H89" s="87" t="s">
        <v>353</v>
      </c>
      <c r="I89" s="46"/>
      <c r="J89" s="46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4"/>
      <c r="B90" s="19">
        <v>138</v>
      </c>
      <c r="C90" s="54" t="s">
        <v>355</v>
      </c>
      <c r="D90" s="44">
        <v>-141</v>
      </c>
      <c r="E90" s="45" t="str">
        <f>IF(E84=D80,D88,IF(E84=D88,D80,0))</f>
        <v>Антонян Ваге</v>
      </c>
      <c r="F90" s="44">
        <v>-138</v>
      </c>
      <c r="G90" s="50" t="str">
        <f>IF(C90=B89,B91,IF(C90=B91,B89,0))</f>
        <v>Горбунов Валентин</v>
      </c>
      <c r="H90" s="44">
        <v>-145</v>
      </c>
      <c r="I90" s="45" t="str">
        <f>IF(I87=H85,H89,IF(I87=H89,H85,0))</f>
        <v>Горбунов Валентин</v>
      </c>
      <c r="J90" s="46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4">
        <v>-111</v>
      </c>
      <c r="B91" s="50" t="str">
        <f>IF(F63=E61,E65,IF(F63=E65,E61,0))</f>
        <v>Горбунов Валентин</v>
      </c>
      <c r="C91" s="46"/>
      <c r="D91" s="46"/>
      <c r="E91" s="44" t="s">
        <v>199</v>
      </c>
      <c r="F91" s="46"/>
      <c r="G91" s="46"/>
      <c r="H91" s="46"/>
      <c r="I91" s="44" t="s">
        <v>200</v>
      </c>
      <c r="J91" s="46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J4" sqref="J4"/>
    </sheetView>
  </sheetViews>
  <sheetFormatPr defaultColWidth="9.00390625" defaultRowHeight="6" customHeight="1"/>
  <cols>
    <col min="1" max="1" width="5.00390625" style="90" customWidth="1"/>
    <col min="2" max="2" width="15.75390625" style="90" customWidth="1"/>
    <col min="3" max="9" width="10.75390625" style="90" customWidth="1"/>
    <col min="10" max="10" width="16.25390625" style="90" customWidth="1"/>
    <col min="11" max="21" width="9.125" style="89" customWidth="1"/>
    <col min="22" max="16384" width="9.125" style="90" customWidth="1"/>
  </cols>
  <sheetData>
    <row r="1" spans="1:10" ht="9.75" customHeight="1">
      <c r="A1" s="88" t="str">
        <f>СпМл!A1</f>
        <v>Кубок Республики Башкортостан 2013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9.75" customHeight="1">
      <c r="A2" s="88" t="str">
        <f>СпМл!A2</f>
        <v>Мастерская лига 40-го Этапа Бадретдинов 50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9.75" customHeight="1">
      <c r="A3" s="91">
        <f>СпМл!A3</f>
        <v>41559</v>
      </c>
      <c r="B3" s="91"/>
      <c r="C3" s="91"/>
      <c r="D3" s="91"/>
      <c r="E3" s="91"/>
      <c r="F3" s="91"/>
      <c r="G3" s="91"/>
      <c r="H3" s="91"/>
      <c r="I3" s="91"/>
      <c r="J3" s="91"/>
    </row>
    <row r="4" spans="1:21" ht="9.75" customHeight="1">
      <c r="A4" s="46"/>
      <c r="B4" s="46"/>
      <c r="C4" s="46"/>
      <c r="D4" s="46"/>
      <c r="E4" s="46"/>
      <c r="F4" s="46"/>
      <c r="G4" s="44">
        <v>-151</v>
      </c>
      <c r="H4" s="45" t="str">
        <f>IF(D8=C6,C10,IF(D8=C10,C6,0))</f>
        <v>Коврижников Максим</v>
      </c>
      <c r="I4" s="46"/>
      <c r="J4" s="46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ht="9.75" customHeight="1">
      <c r="A5" s="44">
        <v>-96</v>
      </c>
      <c r="B5" s="45" t="str">
        <f>IF(Мл3с!E9=Мл3с!D7,Мл3с!D11,IF(Мл3с!E9=Мл3с!D11,Мл3с!D7,0))</f>
        <v>Федоров Игорь</v>
      </c>
      <c r="C5" s="46"/>
      <c r="D5" s="44">
        <v>-143</v>
      </c>
      <c r="E5" s="45" t="str">
        <f>IF(Мл3с!H85=Мл3с!G84,Мл3с!G86,IF(Мл3с!H85=Мл3с!G86,Мл3с!G84,0))</f>
        <v>Лукьянов Роман</v>
      </c>
      <c r="F5" s="46"/>
      <c r="G5" s="44"/>
      <c r="H5" s="19">
        <v>154</v>
      </c>
      <c r="I5" s="53" t="s">
        <v>298</v>
      </c>
      <c r="J5" s="46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9.75" customHeight="1">
      <c r="A6" s="44"/>
      <c r="B6" s="19">
        <v>147</v>
      </c>
      <c r="C6" s="53" t="s">
        <v>362</v>
      </c>
      <c r="D6" s="46"/>
      <c r="E6" s="19">
        <v>146</v>
      </c>
      <c r="F6" s="53" t="s">
        <v>354</v>
      </c>
      <c r="G6" s="44">
        <v>-152</v>
      </c>
      <c r="H6" s="50" t="str">
        <f>IF(D16=C14,C18,IF(D16=C18,C14,0))</f>
        <v>Сагитов Александр</v>
      </c>
      <c r="I6" s="44" t="s">
        <v>201</v>
      </c>
      <c r="J6" s="46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9.75" customHeight="1">
      <c r="A7" s="44">
        <v>-97</v>
      </c>
      <c r="B7" s="50" t="str">
        <f>IF(Мл3с!E17=Мл3с!D15,Мл3с!D19,IF(Мл3с!E17=Мл3с!D19,Мл3с!D15,0))</f>
        <v>Байрамалов Леонид</v>
      </c>
      <c r="C7" s="48"/>
      <c r="D7" s="44">
        <v>-144</v>
      </c>
      <c r="E7" s="50" t="str">
        <f>IF(Мл3с!H89=Мл3с!G88,Мл3с!G90,IF(Мл3с!H89=Мл3с!G90,Мл3с!G88,0))</f>
        <v>Шакуров Нафис</v>
      </c>
      <c r="F7" s="44" t="s">
        <v>202</v>
      </c>
      <c r="G7" s="46"/>
      <c r="H7" s="44">
        <v>-154</v>
      </c>
      <c r="I7" s="45" t="str">
        <f>IF(I5=H4,H6,IF(I5=H6,H4,0))</f>
        <v>Сагитов Александр</v>
      </c>
      <c r="J7" s="46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</row>
    <row r="8" spans="1:21" ht="9.75" customHeight="1">
      <c r="A8" s="44"/>
      <c r="B8" s="46"/>
      <c r="C8" s="19">
        <v>151</v>
      </c>
      <c r="D8" s="53" t="s">
        <v>362</v>
      </c>
      <c r="E8" s="44">
        <v>-146</v>
      </c>
      <c r="F8" s="45" t="str">
        <f>IF(F6=E5,E7,IF(F6=E7,E5,0))</f>
        <v>Лукьянов Роман</v>
      </c>
      <c r="G8" s="46"/>
      <c r="H8" s="46"/>
      <c r="I8" s="44" t="s">
        <v>203</v>
      </c>
      <c r="J8" s="46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pans="1:21" ht="9.75" customHeight="1">
      <c r="A9" s="44">
        <v>-98</v>
      </c>
      <c r="B9" s="45" t="str">
        <f>IF(Мл3с!E25=Мл3с!D23,Мл3с!D27,IF(Мл3с!E25=Мл3с!D27,Мл3с!D23,0))</f>
        <v>Тодрамович Александр</v>
      </c>
      <c r="C9" s="48"/>
      <c r="D9" s="48"/>
      <c r="E9" s="46"/>
      <c r="F9" s="44" t="s">
        <v>204</v>
      </c>
      <c r="G9" s="44">
        <v>-147</v>
      </c>
      <c r="H9" s="45" t="str">
        <f>IF(C6=B5,B7,IF(C6=B7,B5,0))</f>
        <v>Байрамалов Леонид</v>
      </c>
      <c r="I9" s="46"/>
      <c r="J9" s="46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</row>
    <row r="10" spans="1:21" ht="9.75" customHeight="1">
      <c r="A10" s="44"/>
      <c r="B10" s="19">
        <v>148</v>
      </c>
      <c r="C10" s="54" t="s">
        <v>298</v>
      </c>
      <c r="D10" s="48"/>
      <c r="E10" s="46"/>
      <c r="F10" s="46"/>
      <c r="G10" s="44"/>
      <c r="H10" s="19">
        <v>155</v>
      </c>
      <c r="I10" s="53" t="s">
        <v>309</v>
      </c>
      <c r="J10" s="46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</row>
    <row r="11" spans="1:21" ht="9.75" customHeight="1">
      <c r="A11" s="44">
        <v>-99</v>
      </c>
      <c r="B11" s="50" t="str">
        <f>IF(Мл3с!E33=Мл3с!D31,Мл3с!D35,IF(Мл3с!E33=Мл3с!D35,Мл3с!D31,0))</f>
        <v>Коврижников Максим</v>
      </c>
      <c r="C11" s="46"/>
      <c r="D11" s="48"/>
      <c r="E11" s="46"/>
      <c r="F11" s="46"/>
      <c r="G11" s="44">
        <v>-148</v>
      </c>
      <c r="H11" s="50" t="str">
        <f>IF(C10=B9,B11,IF(C10=B11,B9,0))</f>
        <v>Тодрамович Александр</v>
      </c>
      <c r="I11" s="48"/>
      <c r="J11" s="49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</row>
    <row r="12" spans="1:21" ht="9.75" customHeight="1">
      <c r="A12" s="44"/>
      <c r="B12" s="46"/>
      <c r="C12" s="49"/>
      <c r="D12" s="19">
        <v>153</v>
      </c>
      <c r="E12" s="53" t="s">
        <v>362</v>
      </c>
      <c r="F12" s="46"/>
      <c r="G12" s="44"/>
      <c r="H12" s="46"/>
      <c r="I12" s="19">
        <v>157</v>
      </c>
      <c r="J12" s="53" t="s">
        <v>309</v>
      </c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1" ht="9.75" customHeight="1">
      <c r="A13" s="44">
        <v>-100</v>
      </c>
      <c r="B13" s="45" t="str">
        <f>IF(Мл3с!E41=Мл3с!D39,Мл3с!D43,IF(Мл3с!E41=Мл3с!D43,Мл3с!D39,0))</f>
        <v>Сагитов Александр</v>
      </c>
      <c r="C13" s="46"/>
      <c r="D13" s="48"/>
      <c r="E13" s="44" t="s">
        <v>205</v>
      </c>
      <c r="F13" s="46"/>
      <c r="G13" s="44">
        <v>-149</v>
      </c>
      <c r="H13" s="45" t="str">
        <f>IF(C14=B13,B15,IF(C14=B15,B13,0))</f>
        <v>Терехин Виктор</v>
      </c>
      <c r="I13" s="48"/>
      <c r="J13" s="61" t="s">
        <v>206</v>
      </c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spans="1:21" ht="9.75" customHeight="1">
      <c r="A14" s="44"/>
      <c r="B14" s="19">
        <v>149</v>
      </c>
      <c r="C14" s="53" t="s">
        <v>297</v>
      </c>
      <c r="D14" s="48"/>
      <c r="E14" s="46"/>
      <c r="F14" s="46"/>
      <c r="G14" s="44"/>
      <c r="H14" s="19">
        <v>156</v>
      </c>
      <c r="I14" s="54" t="s">
        <v>356</v>
      </c>
      <c r="J14" s="46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</row>
    <row r="15" spans="1:21" ht="9.75" customHeight="1">
      <c r="A15" s="44">
        <v>-101</v>
      </c>
      <c r="B15" s="50" t="str">
        <f>IF(Мл3с!E49=Мл3с!D47,Мл3с!D51,IF(Мл3с!E49=Мл3с!D51,Мл3с!D47,0))</f>
        <v>Терехин Виктор</v>
      </c>
      <c r="C15" s="48"/>
      <c r="D15" s="48"/>
      <c r="E15" s="46"/>
      <c r="F15" s="46"/>
      <c r="G15" s="44">
        <v>-150</v>
      </c>
      <c r="H15" s="50" t="str">
        <f>IF(C18=B17,B19,IF(C18=B19,B17,0))</f>
        <v>Хабиров Марс</v>
      </c>
      <c r="I15" s="44">
        <v>-157</v>
      </c>
      <c r="J15" s="45" t="str">
        <f>IF(J12=I10,I14,IF(J12=I14,I10,0))</f>
        <v>Хабиров Марс</v>
      </c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9.75" customHeight="1">
      <c r="A16" s="44"/>
      <c r="B16" s="46"/>
      <c r="C16" s="19">
        <v>152</v>
      </c>
      <c r="D16" s="54" t="s">
        <v>361</v>
      </c>
      <c r="E16" s="46"/>
      <c r="F16" s="44">
        <v>-155</v>
      </c>
      <c r="G16" s="45" t="str">
        <f>IF(I10=H9,H11,IF(I10=H11,H9,0))</f>
        <v>Тодрамович Александр</v>
      </c>
      <c r="H16" s="49"/>
      <c r="I16" s="46"/>
      <c r="J16" s="44" t="s">
        <v>207</v>
      </c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</row>
    <row r="17" spans="1:21" ht="9.75" customHeight="1">
      <c r="A17" s="44">
        <v>-102</v>
      </c>
      <c r="B17" s="45" t="str">
        <f>IF(Мл3с!E57=Мл3с!D55,Мл3с!D59,IF(Мл3с!E57=Мл3с!D59,Мл3с!D55,0))</f>
        <v>Хабиров Марс</v>
      </c>
      <c r="C17" s="48"/>
      <c r="D17" s="49"/>
      <c r="E17" s="46"/>
      <c r="F17" s="44"/>
      <c r="G17" s="19">
        <v>158</v>
      </c>
      <c r="H17" s="53" t="s">
        <v>314</v>
      </c>
      <c r="I17" s="46"/>
      <c r="J17" s="46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</row>
    <row r="18" spans="1:21" ht="9.75" customHeight="1">
      <c r="A18" s="44"/>
      <c r="B18" s="19">
        <v>150</v>
      </c>
      <c r="C18" s="54" t="s">
        <v>361</v>
      </c>
      <c r="D18" s="44">
        <v>-153</v>
      </c>
      <c r="E18" s="45" t="str">
        <f>IF(E12=D8,D16,IF(E12=D16,D8,0))</f>
        <v>Прокофьева Алена</v>
      </c>
      <c r="F18" s="44">
        <v>-156</v>
      </c>
      <c r="G18" s="50" t="str">
        <f>IF(I14=H13,H15,IF(I14=H15,H13,0))</f>
        <v>Терехин Виктор</v>
      </c>
      <c r="H18" s="44" t="s">
        <v>208</v>
      </c>
      <c r="I18" s="46"/>
      <c r="J18" s="46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</row>
    <row r="19" spans="1:21" ht="9.75" customHeight="1">
      <c r="A19" s="44">
        <v>-103</v>
      </c>
      <c r="B19" s="50" t="str">
        <f>IF(Мл3с!E65=Мл3с!D63,Мл3с!D67,IF(Мл3с!E65=Мл3с!D67,Мл3с!D63,0))</f>
        <v>Прокофьева Алена</v>
      </c>
      <c r="C19" s="46"/>
      <c r="D19" s="46"/>
      <c r="E19" s="44" t="s">
        <v>209</v>
      </c>
      <c r="F19" s="46"/>
      <c r="G19" s="44">
        <v>-158</v>
      </c>
      <c r="H19" s="45" t="str">
        <f>IF(H17=G16,G18,IF(H17=G18,G16,0))</f>
        <v>Терехин Виктор</v>
      </c>
      <c r="I19" s="46"/>
      <c r="J19" s="46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</row>
    <row r="20" spans="1:21" ht="9.75" customHeight="1">
      <c r="A20" s="44"/>
      <c r="B20" s="46"/>
      <c r="C20" s="46"/>
      <c r="D20" s="46"/>
      <c r="E20" s="46"/>
      <c r="F20" s="46"/>
      <c r="G20" s="46"/>
      <c r="H20" s="44" t="s">
        <v>210</v>
      </c>
      <c r="I20" s="46"/>
      <c r="J20" s="46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</row>
    <row r="21" spans="1:21" ht="9.75" customHeight="1">
      <c r="A21" s="44">
        <v>-80</v>
      </c>
      <c r="B21" s="45" t="str">
        <f>IF(Мл3с!D7=Мл3с!C6,Мл3с!C8,IF(Мл3с!D7=Мл3с!C8,Мл3с!C6,0))</f>
        <v>Мазурин Викентий</v>
      </c>
      <c r="C21" s="46"/>
      <c r="D21" s="46"/>
      <c r="E21" s="46"/>
      <c r="F21" s="46"/>
      <c r="G21" s="46"/>
      <c r="H21" s="44">
        <v>-171</v>
      </c>
      <c r="I21" s="45" t="str">
        <f>IF(E28=D24,D32,IF(E28=D32,D24,0))</f>
        <v>Мазурин Викентий</v>
      </c>
      <c r="J21" s="46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</row>
    <row r="22" spans="1:21" ht="9.75" customHeight="1">
      <c r="A22" s="44"/>
      <c r="B22" s="19">
        <v>159</v>
      </c>
      <c r="C22" s="53" t="s">
        <v>360</v>
      </c>
      <c r="D22" s="46"/>
      <c r="E22" s="46"/>
      <c r="F22" s="46"/>
      <c r="G22" s="46"/>
      <c r="H22" s="46"/>
      <c r="I22" s="19">
        <v>174</v>
      </c>
      <c r="J22" s="53" t="s">
        <v>360</v>
      </c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</row>
    <row r="23" spans="1:21" ht="9.75" customHeight="1">
      <c r="A23" s="44">
        <v>-81</v>
      </c>
      <c r="B23" s="50">
        <f>IF(Мл3с!D11=Мл3с!C10,Мл3с!C12,IF(Мл3с!D11=Мл3с!C12,Мл3с!C10,0))</f>
        <v>0</v>
      </c>
      <c r="C23" s="48"/>
      <c r="D23" s="46"/>
      <c r="E23" s="46"/>
      <c r="F23" s="46"/>
      <c r="G23" s="46"/>
      <c r="H23" s="44">
        <v>-172</v>
      </c>
      <c r="I23" s="50" t="str">
        <f>IF(E44=D40,D48,IF(E44=D48,D40,0))</f>
        <v>Медведев Анатолий</v>
      </c>
      <c r="J23" s="44" t="s">
        <v>211</v>
      </c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</row>
    <row r="24" spans="1:21" ht="9.75" customHeight="1">
      <c r="A24" s="44"/>
      <c r="B24" s="46"/>
      <c r="C24" s="19">
        <v>167</v>
      </c>
      <c r="D24" s="53" t="s">
        <v>360</v>
      </c>
      <c r="E24" s="46"/>
      <c r="F24" s="46"/>
      <c r="G24" s="46"/>
      <c r="H24" s="46"/>
      <c r="I24" s="44">
        <v>-174</v>
      </c>
      <c r="J24" s="45" t="str">
        <f>IF(J22=I21,I23,IF(J22=I23,I21,0))</f>
        <v>Медведев Анатолий</v>
      </c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</row>
    <row r="25" spans="1:21" ht="9.75" customHeight="1">
      <c r="A25" s="44">
        <v>-82</v>
      </c>
      <c r="B25" s="45">
        <f>IF(Мл3с!D15=Мл3с!C14,Мл3с!C16,IF(Мл3с!D15=Мл3с!C16,Мл3с!C14,0))</f>
        <v>0</v>
      </c>
      <c r="C25" s="48"/>
      <c r="D25" s="48"/>
      <c r="E25" s="46"/>
      <c r="F25" s="46"/>
      <c r="G25" s="44">
        <v>-167</v>
      </c>
      <c r="H25" s="45">
        <f>IF(D24=C22,C26,IF(D24=C26,C22,0))</f>
        <v>0</v>
      </c>
      <c r="I25" s="65"/>
      <c r="J25" s="44" t="s">
        <v>212</v>
      </c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</row>
    <row r="26" spans="1:21" ht="9.75" customHeight="1">
      <c r="A26" s="44"/>
      <c r="B26" s="19">
        <v>160</v>
      </c>
      <c r="C26" s="54"/>
      <c r="D26" s="48"/>
      <c r="E26" s="46"/>
      <c r="F26" s="46"/>
      <c r="G26" s="44"/>
      <c r="H26" s="19">
        <v>175</v>
      </c>
      <c r="I26" s="53" t="s">
        <v>324</v>
      </c>
      <c r="J26" s="46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</row>
    <row r="27" spans="1:21" ht="9.75" customHeight="1">
      <c r="A27" s="44">
        <v>-83</v>
      </c>
      <c r="B27" s="50">
        <f>IF(Мл3с!D19=Мл3с!C18,Мл3с!C20,IF(Мл3с!D19=Мл3с!C20,Мл3с!C18,0))</f>
        <v>0</v>
      </c>
      <c r="C27" s="46"/>
      <c r="D27" s="48"/>
      <c r="E27" s="46"/>
      <c r="F27" s="46"/>
      <c r="G27" s="44">
        <v>-168</v>
      </c>
      <c r="H27" s="50" t="str">
        <f>IF(D32=C30,C34,IF(D32=C34,C30,0))</f>
        <v>Сабиров Дмитрий</v>
      </c>
      <c r="I27" s="48"/>
      <c r="J27" s="46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</row>
    <row r="28" spans="1:21" ht="9.75" customHeight="1">
      <c r="A28" s="44"/>
      <c r="B28" s="46"/>
      <c r="C28" s="46"/>
      <c r="D28" s="19">
        <v>171</v>
      </c>
      <c r="E28" s="53" t="s">
        <v>357</v>
      </c>
      <c r="F28" s="46"/>
      <c r="G28" s="44"/>
      <c r="H28" s="46"/>
      <c r="I28" s="19">
        <v>177</v>
      </c>
      <c r="J28" s="53" t="s">
        <v>324</v>
      </c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</row>
    <row r="29" spans="1:21" ht="9.75" customHeight="1">
      <c r="A29" s="44">
        <v>-84</v>
      </c>
      <c r="B29" s="45" t="str">
        <f>IF(Мл3с!D23=Мл3с!C22,Мл3с!C24,IF(Мл3с!D23=Мл3с!C24,Мл3с!C22,0))</f>
        <v>Шариков Сергей</v>
      </c>
      <c r="C29" s="46"/>
      <c r="D29" s="48"/>
      <c r="E29" s="48"/>
      <c r="F29" s="46"/>
      <c r="G29" s="44">
        <v>-169</v>
      </c>
      <c r="H29" s="45">
        <f>IF(D40=C38,C42,IF(D40=C42,C38,0))</f>
        <v>0</v>
      </c>
      <c r="I29" s="48"/>
      <c r="J29" s="44" t="s">
        <v>213</v>
      </c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</row>
    <row r="30" spans="1:21" ht="9.75" customHeight="1">
      <c r="A30" s="44"/>
      <c r="B30" s="19">
        <v>161</v>
      </c>
      <c r="C30" s="53" t="s">
        <v>357</v>
      </c>
      <c r="D30" s="48"/>
      <c r="E30" s="48"/>
      <c r="F30" s="46"/>
      <c r="G30" s="44"/>
      <c r="H30" s="19">
        <v>176</v>
      </c>
      <c r="I30" s="54"/>
      <c r="J30" s="46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21" ht="9.75" customHeight="1">
      <c r="A31" s="44">
        <v>-85</v>
      </c>
      <c r="B31" s="50">
        <f>IF(Мл3с!D27=Мл3с!C26,Мл3с!C28,IF(Мл3с!D27=Мл3с!C28,Мл3с!C26,0))</f>
        <v>0</v>
      </c>
      <c r="C31" s="48"/>
      <c r="D31" s="48"/>
      <c r="E31" s="48"/>
      <c r="F31" s="46"/>
      <c r="G31" s="44">
        <v>-170</v>
      </c>
      <c r="H31" s="50">
        <f>IF(D48=C46,C50,IF(D48=C50,C46,0))</f>
        <v>0</v>
      </c>
      <c r="I31" s="44">
        <v>-177</v>
      </c>
      <c r="J31" s="45">
        <f>IF(J28=I26,I30,IF(J28=I30,I26,0))</f>
        <v>0</v>
      </c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</row>
    <row r="32" spans="1:21" ht="9.75" customHeight="1">
      <c r="A32" s="44"/>
      <c r="B32" s="46"/>
      <c r="C32" s="19">
        <v>168</v>
      </c>
      <c r="D32" s="54" t="s">
        <v>357</v>
      </c>
      <c r="E32" s="48"/>
      <c r="F32" s="44">
        <v>-175</v>
      </c>
      <c r="G32" s="45">
        <f>IF(I26=H25,H27,IF(I26=H27,H25,0))</f>
        <v>0</v>
      </c>
      <c r="H32" s="46"/>
      <c r="I32" s="65"/>
      <c r="J32" s="44" t="s">
        <v>214</v>
      </c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</row>
    <row r="33" spans="1:21" ht="9.75" customHeight="1">
      <c r="A33" s="44">
        <v>-86</v>
      </c>
      <c r="B33" s="45">
        <f>IF(Мл3с!D31=Мл3с!C30,Мл3с!C32,IF(Мл3с!D31=Мл3с!C32,Мл3с!C30,0))</f>
        <v>0</v>
      </c>
      <c r="C33" s="48"/>
      <c r="D33" s="46"/>
      <c r="E33" s="48"/>
      <c r="F33" s="44"/>
      <c r="G33" s="19">
        <v>178</v>
      </c>
      <c r="H33" s="53"/>
      <c r="I33" s="46"/>
      <c r="J33" s="46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</row>
    <row r="34" spans="1:21" ht="9.75" customHeight="1">
      <c r="A34" s="44"/>
      <c r="B34" s="19">
        <v>162</v>
      </c>
      <c r="C34" s="54" t="s">
        <v>324</v>
      </c>
      <c r="D34" s="46"/>
      <c r="E34" s="48"/>
      <c r="F34" s="44">
        <v>-176</v>
      </c>
      <c r="G34" s="50">
        <f>IF(I30=H29,H31,IF(I30=H31,H29,0))</f>
        <v>0</v>
      </c>
      <c r="H34" s="44" t="s">
        <v>215</v>
      </c>
      <c r="I34" s="65"/>
      <c r="J34" s="65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</row>
    <row r="35" spans="1:21" ht="9.75" customHeight="1">
      <c r="A35" s="44">
        <v>-87</v>
      </c>
      <c r="B35" s="50" t="str">
        <f>IF(Мл3с!D35=Мл3с!C34,Мл3с!C36,IF(Мл3с!D35=Мл3с!C36,Мл3с!C34,0))</f>
        <v>Сабиров Дмитрий</v>
      </c>
      <c r="C35" s="46"/>
      <c r="D35" s="46"/>
      <c r="E35" s="29" t="s">
        <v>357</v>
      </c>
      <c r="F35" s="44"/>
      <c r="G35" s="44">
        <v>-178</v>
      </c>
      <c r="H35" s="45">
        <f>IF(H33=G32,G34,IF(H33=G34,G32,0))</f>
        <v>0</v>
      </c>
      <c r="I35" s="46"/>
      <c r="J35" s="46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</row>
    <row r="36" spans="1:21" ht="9.75" customHeight="1">
      <c r="A36" s="44"/>
      <c r="B36" s="46"/>
      <c r="C36" s="46"/>
      <c r="D36" s="46"/>
      <c r="E36" s="67" t="s">
        <v>216</v>
      </c>
      <c r="F36" s="44">
        <v>-159</v>
      </c>
      <c r="G36" s="45">
        <f>IF(C22=B21,B23,IF(C22=B23,B21,0))</f>
        <v>0</v>
      </c>
      <c r="H36" s="44" t="s">
        <v>217</v>
      </c>
      <c r="I36" s="46"/>
      <c r="J36" s="46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</row>
    <row r="37" spans="1:21" ht="9.75" customHeight="1">
      <c r="A37" s="44">
        <v>-88</v>
      </c>
      <c r="B37" s="45" t="str">
        <f>IF(Мл3с!D39=Мл3с!C38,Мл3с!C40,IF(Мл3с!D39=Мл3с!C40,Мл3с!C38,0))</f>
        <v>Халимонов Евгений</v>
      </c>
      <c r="C37" s="46"/>
      <c r="D37" s="46"/>
      <c r="E37" s="48"/>
      <c r="F37" s="44"/>
      <c r="G37" s="19">
        <v>179</v>
      </c>
      <c r="H37" s="86"/>
      <c r="I37" s="46"/>
      <c r="J37" s="46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</row>
    <row r="38" spans="1:21" ht="9.75" customHeight="1">
      <c r="A38" s="44"/>
      <c r="B38" s="19">
        <v>163</v>
      </c>
      <c r="C38" s="53" t="s">
        <v>359</v>
      </c>
      <c r="D38" s="46"/>
      <c r="E38" s="93" t="str">
        <f>IF(E35=E28,E44,IF(E35=E44,E28,0))</f>
        <v>Халимонов Евгений</v>
      </c>
      <c r="F38" s="44">
        <v>-160</v>
      </c>
      <c r="G38" s="50">
        <f>IF(C26=B25,B27,IF(C26=B27,B25,0))</f>
        <v>0</v>
      </c>
      <c r="H38" s="48"/>
      <c r="I38" s="65"/>
      <c r="J38" s="65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</row>
    <row r="39" spans="1:21" ht="9.75" customHeight="1">
      <c r="A39" s="44">
        <v>-89</v>
      </c>
      <c r="B39" s="50">
        <f>IF(Мл3с!D43=Мл3с!C42,Мл3с!C44,IF(Мл3с!D43=Мл3с!C44,Мл3с!C42,0))</f>
        <v>0</v>
      </c>
      <c r="C39" s="48"/>
      <c r="D39" s="46"/>
      <c r="E39" s="67" t="s">
        <v>218</v>
      </c>
      <c r="F39" s="44"/>
      <c r="G39" s="46"/>
      <c r="H39" s="19">
        <v>183</v>
      </c>
      <c r="I39" s="86"/>
      <c r="J39" s="46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</row>
    <row r="40" spans="1:21" ht="9.75" customHeight="1">
      <c r="A40" s="44"/>
      <c r="B40" s="46"/>
      <c r="C40" s="19">
        <v>169</v>
      </c>
      <c r="D40" s="53" t="s">
        <v>359</v>
      </c>
      <c r="E40" s="48"/>
      <c r="F40" s="44">
        <v>-161</v>
      </c>
      <c r="G40" s="45">
        <f>IF(C30=B29,B31,IF(C30=B31,B29,0))</f>
        <v>0</v>
      </c>
      <c r="H40" s="48"/>
      <c r="I40" s="48"/>
      <c r="J40" s="46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</row>
    <row r="41" spans="1:21" ht="9.75" customHeight="1">
      <c r="A41" s="44">
        <v>-90</v>
      </c>
      <c r="B41" s="45">
        <f>IF(Мл3с!D47=Мл3с!C46,Мл3с!C48,IF(Мл3с!D47=Мл3с!C48,Мл3с!C46,0))</f>
        <v>0</v>
      </c>
      <c r="C41" s="48"/>
      <c r="D41" s="48"/>
      <c r="E41" s="48"/>
      <c r="F41" s="44"/>
      <c r="G41" s="19">
        <v>180</v>
      </c>
      <c r="H41" s="87"/>
      <c r="I41" s="48"/>
      <c r="J41" s="46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</row>
    <row r="42" spans="1:21" ht="9.75" customHeight="1">
      <c r="A42" s="44"/>
      <c r="B42" s="19">
        <v>164</v>
      </c>
      <c r="C42" s="54"/>
      <c r="D42" s="48"/>
      <c r="E42" s="48"/>
      <c r="F42" s="44">
        <v>-162</v>
      </c>
      <c r="G42" s="50">
        <f>IF(C34=B33,B35,IF(C34=B35,B33,0))</f>
        <v>0</v>
      </c>
      <c r="H42" s="46"/>
      <c r="I42" s="48"/>
      <c r="J42" s="46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</row>
    <row r="43" spans="1:21" ht="9.75" customHeight="1">
      <c r="A43" s="44">
        <v>-91</v>
      </c>
      <c r="B43" s="50">
        <f>IF(Мл3с!D51=Мл3с!C50,Мл3с!C52,IF(Мл3с!D51=Мл3с!C52,Мл3с!C50,0))</f>
        <v>0</v>
      </c>
      <c r="C43" s="46"/>
      <c r="D43" s="48"/>
      <c r="E43" s="48"/>
      <c r="F43" s="44"/>
      <c r="G43" s="46"/>
      <c r="H43" s="46"/>
      <c r="I43" s="19">
        <v>185</v>
      </c>
      <c r="J43" s="86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</row>
    <row r="44" spans="1:21" ht="9.75" customHeight="1">
      <c r="A44" s="44"/>
      <c r="B44" s="46"/>
      <c r="C44" s="46"/>
      <c r="D44" s="19">
        <v>172</v>
      </c>
      <c r="E44" s="54" t="s">
        <v>359</v>
      </c>
      <c r="F44" s="44">
        <v>-163</v>
      </c>
      <c r="G44" s="45">
        <f>IF(C38=B37,B39,IF(C38=B39,B37,0))</f>
        <v>0</v>
      </c>
      <c r="H44" s="46"/>
      <c r="I44" s="48"/>
      <c r="J44" s="44" t="s">
        <v>219</v>
      </c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</row>
    <row r="45" spans="1:21" ht="9.75" customHeight="1">
      <c r="A45" s="44">
        <v>-92</v>
      </c>
      <c r="B45" s="45">
        <f>IF(Мл3с!D55=Мл3с!C54,Мл3с!C56,IF(Мл3с!D55=Мл3с!C56,Мл3с!C54,0))</f>
        <v>0</v>
      </c>
      <c r="C45" s="46"/>
      <c r="D45" s="48"/>
      <c r="E45" s="46"/>
      <c r="F45" s="44"/>
      <c r="G45" s="19">
        <v>181</v>
      </c>
      <c r="H45" s="86"/>
      <c r="I45" s="48"/>
      <c r="J45" s="46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</row>
    <row r="46" spans="1:21" ht="9.75" customHeight="1">
      <c r="A46" s="44"/>
      <c r="B46" s="19">
        <v>165</v>
      </c>
      <c r="C46" s="53"/>
      <c r="D46" s="48"/>
      <c r="E46" s="46"/>
      <c r="F46" s="44">
        <v>-164</v>
      </c>
      <c r="G46" s="50">
        <f>IF(C42=B41,B43,IF(C42=B43,B41,0))</f>
        <v>0</v>
      </c>
      <c r="H46" s="48"/>
      <c r="I46" s="48"/>
      <c r="J46" s="46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</row>
    <row r="47" spans="1:21" ht="9.75" customHeight="1">
      <c r="A47" s="44">
        <v>-93</v>
      </c>
      <c r="B47" s="50">
        <f>IF(Мл3с!D59=Мл3с!C58,Мл3с!C60,IF(Мл3с!D59=Мл3с!C60,Мл3с!C58,0))</f>
        <v>0</v>
      </c>
      <c r="C47" s="48"/>
      <c r="D47" s="48"/>
      <c r="E47" s="46"/>
      <c r="F47" s="44"/>
      <c r="G47" s="46"/>
      <c r="H47" s="19">
        <v>184</v>
      </c>
      <c r="I47" s="87"/>
      <c r="J47" s="46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</row>
    <row r="48" spans="1:21" ht="9.75" customHeight="1">
      <c r="A48" s="44"/>
      <c r="B48" s="46"/>
      <c r="C48" s="19">
        <v>170</v>
      </c>
      <c r="D48" s="54" t="s">
        <v>363</v>
      </c>
      <c r="E48" s="46"/>
      <c r="F48" s="44">
        <v>-165</v>
      </c>
      <c r="G48" s="45">
        <f>IF(C46=B45,B47,IF(C46=B47,B45,0))</f>
        <v>0</v>
      </c>
      <c r="H48" s="48"/>
      <c r="I48" s="46"/>
      <c r="J48" s="46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</row>
    <row r="49" spans="1:21" ht="9.75" customHeight="1">
      <c r="A49" s="44">
        <v>-94</v>
      </c>
      <c r="B49" s="45">
        <f>IF(Мл3с!D63=Мл3с!C62,Мл3с!C64,IF(Мл3с!D63=Мл3с!C64,Мл3с!C62,0))</f>
        <v>0</v>
      </c>
      <c r="C49" s="48"/>
      <c r="D49" s="46"/>
      <c r="E49" s="46"/>
      <c r="F49" s="44"/>
      <c r="G49" s="19">
        <v>182</v>
      </c>
      <c r="H49" s="87"/>
      <c r="I49" s="44">
        <v>-185</v>
      </c>
      <c r="J49" s="45">
        <f>IF(J43=I39,I47,IF(J43=I47,I39,0))</f>
        <v>0</v>
      </c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pans="1:21" ht="9.75" customHeight="1">
      <c r="A50" s="44"/>
      <c r="B50" s="19">
        <v>166</v>
      </c>
      <c r="C50" s="54" t="s">
        <v>363</v>
      </c>
      <c r="D50" s="44">
        <v>-179</v>
      </c>
      <c r="E50" s="45">
        <f>IF(H37=G36,G38,IF(H37=G38,G36,0))</f>
        <v>0</v>
      </c>
      <c r="F50" s="44">
        <v>-166</v>
      </c>
      <c r="G50" s="50">
        <f>IF(C50=B49,B51,IF(C50=B51,B49,0))</f>
        <v>0</v>
      </c>
      <c r="H50" s="46"/>
      <c r="I50" s="65"/>
      <c r="J50" s="44" t="s">
        <v>220</v>
      </c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</row>
    <row r="51" spans="1:21" ht="9.75" customHeight="1">
      <c r="A51" s="44">
        <v>-95</v>
      </c>
      <c r="B51" s="50" t="str">
        <f>IF(Мл3с!D67=Мл3с!C66,Мл3с!C68,IF(Мл3с!D67=Мл3с!C68,Мл3с!C66,0))</f>
        <v>Медведев Анатолий</v>
      </c>
      <c r="C51" s="46"/>
      <c r="D51" s="46"/>
      <c r="E51" s="19">
        <v>187</v>
      </c>
      <c r="F51" s="86"/>
      <c r="G51" s="46"/>
      <c r="H51" s="44">
        <v>-183</v>
      </c>
      <c r="I51" s="45">
        <f>IF(I39=H37,H41,IF(I39=H41,H37,0))</f>
        <v>0</v>
      </c>
      <c r="J51" s="46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</row>
    <row r="52" spans="1:21" ht="9.75" customHeight="1">
      <c r="A52" s="44"/>
      <c r="B52" s="46"/>
      <c r="C52" s="46"/>
      <c r="D52" s="44">
        <v>-180</v>
      </c>
      <c r="E52" s="50">
        <f>IF(H41=G40,G42,IF(H41=G42,G40,0))</f>
        <v>0</v>
      </c>
      <c r="F52" s="48"/>
      <c r="G52" s="46"/>
      <c r="H52" s="46"/>
      <c r="I52" s="19">
        <v>186</v>
      </c>
      <c r="J52" s="86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</row>
    <row r="53" spans="1:21" ht="9.75" customHeight="1">
      <c r="A53" s="44"/>
      <c r="B53" s="46"/>
      <c r="C53" s="46"/>
      <c r="D53" s="46"/>
      <c r="E53" s="46"/>
      <c r="F53" s="19">
        <v>189</v>
      </c>
      <c r="G53" s="86"/>
      <c r="H53" s="44">
        <v>-184</v>
      </c>
      <c r="I53" s="50">
        <f>IF(I47=H45,H49,IF(I47=H49,H45,0))</f>
        <v>0</v>
      </c>
      <c r="J53" s="44" t="s">
        <v>221</v>
      </c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  <row r="54" spans="1:21" ht="9.75" customHeight="1">
      <c r="A54" s="44">
        <v>-64</v>
      </c>
      <c r="B54" s="45" t="str">
        <f>IF(Мл3с!C6=Мл3с!B5,Мл3с!B7,IF(Мл3с!C6=Мл3с!B7,Мл3с!B5,0))</f>
        <v>_</v>
      </c>
      <c r="C54" s="46"/>
      <c r="D54" s="44">
        <v>-181</v>
      </c>
      <c r="E54" s="45">
        <f>IF(H45=G44,G46,IF(H45=G46,G44,0))</f>
        <v>0</v>
      </c>
      <c r="F54" s="48"/>
      <c r="G54" s="44" t="s">
        <v>222</v>
      </c>
      <c r="H54" s="46"/>
      <c r="I54" s="44">
        <v>-186</v>
      </c>
      <c r="J54" s="45">
        <f>IF(J52=I51,I53,IF(J52=I53,I51,0))</f>
        <v>0</v>
      </c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</row>
    <row r="55" spans="1:21" ht="9.75" customHeight="1">
      <c r="A55" s="44"/>
      <c r="B55" s="19">
        <v>191</v>
      </c>
      <c r="C55" s="53"/>
      <c r="D55" s="46"/>
      <c r="E55" s="19">
        <v>188</v>
      </c>
      <c r="F55" s="87"/>
      <c r="G55" s="46"/>
      <c r="H55" s="44">
        <v>-187</v>
      </c>
      <c r="I55" s="45">
        <f>IF(F51=E50,E52,IF(F51=E52,E50,0))</f>
        <v>0</v>
      </c>
      <c r="J55" s="44" t="s">
        <v>223</v>
      </c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</row>
    <row r="56" spans="1:21" ht="9.75" customHeight="1">
      <c r="A56" s="44">
        <v>-65</v>
      </c>
      <c r="B56" s="50">
        <f>IF(Мл3с!C10=Мл3с!B9,Мл3с!B11,IF(Мл3с!C10=Мл3с!B11,Мл3с!B9,0))</f>
        <v>0</v>
      </c>
      <c r="C56" s="48"/>
      <c r="D56" s="44">
        <v>-182</v>
      </c>
      <c r="E56" s="50">
        <f>IF(H49=G48,G50,IF(H49=G50,G48,0))</f>
        <v>0</v>
      </c>
      <c r="F56" s="44">
        <v>-189</v>
      </c>
      <c r="G56" s="45">
        <f>IF(G53=F51,F55,IF(G53=F55,F51,0))</f>
        <v>0</v>
      </c>
      <c r="H56" s="46"/>
      <c r="I56" s="19">
        <v>190</v>
      </c>
      <c r="J56" s="86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</row>
    <row r="57" spans="1:21" ht="9.75" customHeight="1">
      <c r="A57" s="44"/>
      <c r="B57" s="46"/>
      <c r="C57" s="19">
        <v>199</v>
      </c>
      <c r="D57" s="53"/>
      <c r="E57" s="46"/>
      <c r="F57" s="65"/>
      <c r="G57" s="44" t="s">
        <v>224</v>
      </c>
      <c r="H57" s="44">
        <v>-188</v>
      </c>
      <c r="I57" s="50">
        <f>IF(F55=E54,E56,IF(F55=E56,E54,0))</f>
        <v>0</v>
      </c>
      <c r="J57" s="44" t="s">
        <v>225</v>
      </c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</row>
    <row r="58" spans="1:21" ht="9.75" customHeight="1">
      <c r="A58" s="44">
        <v>-66</v>
      </c>
      <c r="B58" s="45">
        <f>IF(Мл3с!C14=Мл3с!B13,Мл3с!B15,IF(Мл3с!C14=Мл3с!B15,Мл3с!B13,0))</f>
        <v>0</v>
      </c>
      <c r="C58" s="48"/>
      <c r="D58" s="48"/>
      <c r="E58" s="44">
        <v>-203</v>
      </c>
      <c r="F58" s="45">
        <f>IF(E61=D57,D65,IF(E61=D65,D57,0))</f>
        <v>0</v>
      </c>
      <c r="G58" s="46"/>
      <c r="H58" s="46"/>
      <c r="I58" s="44">
        <v>-190</v>
      </c>
      <c r="J58" s="45">
        <f>IF(J56=I55,I57,IF(J56=I57,I55,0))</f>
        <v>0</v>
      </c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</row>
    <row r="59" spans="1:21" ht="9.75" customHeight="1">
      <c r="A59" s="44"/>
      <c r="B59" s="19">
        <v>192</v>
      </c>
      <c r="C59" s="54"/>
      <c r="D59" s="48"/>
      <c r="E59" s="46"/>
      <c r="F59" s="19">
        <v>206</v>
      </c>
      <c r="G59" s="86"/>
      <c r="H59" s="46"/>
      <c r="I59" s="46"/>
      <c r="J59" s="44" t="s">
        <v>226</v>
      </c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</row>
    <row r="60" spans="1:21" ht="9.75" customHeight="1">
      <c r="A60" s="44">
        <v>-67</v>
      </c>
      <c r="B60" s="50">
        <f>IF(Мл3с!C18=Мл3с!B17,Мл3с!B19,IF(Мл3с!C18=Мл3с!B19,Мл3с!B17,0))</f>
        <v>0</v>
      </c>
      <c r="C60" s="46"/>
      <c r="D60" s="48"/>
      <c r="E60" s="44">
        <v>-204</v>
      </c>
      <c r="F60" s="50">
        <f>IF(E77=D73,D81,IF(E77=D81,D73,0))</f>
        <v>0</v>
      </c>
      <c r="G60" s="44" t="s">
        <v>227</v>
      </c>
      <c r="H60" s="46"/>
      <c r="I60" s="46"/>
      <c r="J60" s="46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</row>
    <row r="61" spans="1:21" ht="9.75" customHeight="1">
      <c r="A61" s="44"/>
      <c r="B61" s="46"/>
      <c r="C61" s="46"/>
      <c r="D61" s="19">
        <v>203</v>
      </c>
      <c r="E61" s="53"/>
      <c r="F61" s="44">
        <v>-206</v>
      </c>
      <c r="G61" s="45">
        <f>IF(G59=F58,F60,IF(G59=F60,F58,0))</f>
        <v>0</v>
      </c>
      <c r="H61" s="46"/>
      <c r="I61" s="46"/>
      <c r="J61" s="46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</row>
    <row r="62" spans="1:21" ht="9.75" customHeight="1">
      <c r="A62" s="44">
        <v>-68</v>
      </c>
      <c r="B62" s="45" t="str">
        <f>IF(Мл3с!C22=Мл3с!B21,Мл3с!B23,IF(Мл3с!C22=Мл3с!B23,Мл3с!B21,0))</f>
        <v>_</v>
      </c>
      <c r="C62" s="46"/>
      <c r="D62" s="48"/>
      <c r="E62" s="48"/>
      <c r="F62" s="65"/>
      <c r="G62" s="44" t="s">
        <v>228</v>
      </c>
      <c r="H62" s="46"/>
      <c r="I62" s="46"/>
      <c r="J62" s="46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</row>
    <row r="63" spans="1:21" ht="9.75" customHeight="1">
      <c r="A63" s="44"/>
      <c r="B63" s="19">
        <v>193</v>
      </c>
      <c r="C63" s="53"/>
      <c r="D63" s="48"/>
      <c r="E63" s="48"/>
      <c r="F63" s="65"/>
      <c r="G63" s="65"/>
      <c r="H63" s="65"/>
      <c r="I63" s="65"/>
      <c r="J63" s="65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</row>
    <row r="64" spans="1:21" ht="9.75" customHeight="1">
      <c r="A64" s="44">
        <v>-69</v>
      </c>
      <c r="B64" s="50">
        <f>IF(Мл3с!C26=Мл3с!B25,Мл3с!B27,IF(Мл3с!C26=Мл3с!B27,Мл3с!B25,0))</f>
        <v>0</v>
      </c>
      <c r="C64" s="48"/>
      <c r="D64" s="48"/>
      <c r="E64" s="48"/>
      <c r="F64" s="46"/>
      <c r="G64" s="44">
        <v>-199</v>
      </c>
      <c r="H64" s="45">
        <f>IF(D57=C55,C59,IF(D57=C59,C55,0))</f>
        <v>0</v>
      </c>
      <c r="I64" s="46"/>
      <c r="J64" s="46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</row>
    <row r="65" spans="1:21" ht="9.75" customHeight="1">
      <c r="A65" s="44"/>
      <c r="B65" s="46"/>
      <c r="C65" s="19">
        <v>200</v>
      </c>
      <c r="D65" s="54"/>
      <c r="E65" s="48"/>
      <c r="F65" s="46"/>
      <c r="G65" s="44"/>
      <c r="H65" s="19">
        <v>207</v>
      </c>
      <c r="I65" s="53"/>
      <c r="J65" s="46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</row>
    <row r="66" spans="1:21" ht="9.75" customHeight="1">
      <c r="A66" s="44">
        <v>-70</v>
      </c>
      <c r="B66" s="45">
        <f>IF(Мл3с!C30=Мл3с!B29,Мл3с!B31,IF(Мл3с!C30=Мл3с!B31,Мл3с!B29,0))</f>
        <v>0</v>
      </c>
      <c r="C66" s="48"/>
      <c r="D66" s="46"/>
      <c r="E66" s="48"/>
      <c r="F66" s="46"/>
      <c r="G66" s="44">
        <v>-200</v>
      </c>
      <c r="H66" s="50">
        <f>IF(D65=C63,C67,IF(D65=C67,C63,0))</f>
        <v>0</v>
      </c>
      <c r="I66" s="48"/>
      <c r="J66" s="46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</row>
    <row r="67" spans="1:21" ht="9.75" customHeight="1">
      <c r="A67" s="44"/>
      <c r="B67" s="19">
        <v>194</v>
      </c>
      <c r="C67" s="54"/>
      <c r="D67" s="46"/>
      <c r="E67" s="48"/>
      <c r="F67" s="65"/>
      <c r="G67" s="44"/>
      <c r="H67" s="46"/>
      <c r="I67" s="19">
        <v>209</v>
      </c>
      <c r="J67" s="53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</row>
    <row r="68" spans="1:21" ht="9.75" customHeight="1">
      <c r="A68" s="44">
        <v>-71</v>
      </c>
      <c r="B68" s="50" t="str">
        <f>IF(Мл3с!C34=Мл3с!B33,Мл3с!B35,IF(Мл3с!C34=Мл3с!B35,Мл3с!B33,0))</f>
        <v>_</v>
      </c>
      <c r="C68" s="46"/>
      <c r="D68" s="46"/>
      <c r="E68" s="29"/>
      <c r="F68" s="31"/>
      <c r="G68" s="44">
        <v>-201</v>
      </c>
      <c r="H68" s="45">
        <f>IF(D73=C71,C75,IF(D73=C75,C71,0))</f>
        <v>0</v>
      </c>
      <c r="I68" s="48"/>
      <c r="J68" s="44" t="s">
        <v>229</v>
      </c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</row>
    <row r="69" spans="1:21" ht="9.75" customHeight="1">
      <c r="A69" s="44"/>
      <c r="B69" s="46"/>
      <c r="C69" s="46"/>
      <c r="D69" s="46"/>
      <c r="E69" s="67" t="s">
        <v>230</v>
      </c>
      <c r="F69" s="46"/>
      <c r="G69" s="44"/>
      <c r="H69" s="19">
        <v>208</v>
      </c>
      <c r="I69" s="54"/>
      <c r="J69" s="46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</row>
    <row r="70" spans="1:21" ht="9.75" customHeight="1">
      <c r="A70" s="44">
        <v>-72</v>
      </c>
      <c r="B70" s="45" t="str">
        <f>IF(Мл3с!C38=Мл3с!B37,Мл3с!B39,IF(Мл3с!C38=Мл3с!B39,Мл3с!B37,0))</f>
        <v>_</v>
      </c>
      <c r="C70" s="46"/>
      <c r="D70" s="46"/>
      <c r="E70" s="48"/>
      <c r="F70" s="31">
        <v>205</v>
      </c>
      <c r="G70" s="44">
        <v>-202</v>
      </c>
      <c r="H70" s="50">
        <f>IF(D81=C79,C83,IF(D81=C83,C79,0))</f>
        <v>0</v>
      </c>
      <c r="I70" s="44">
        <v>-209</v>
      </c>
      <c r="J70" s="45">
        <f>IF(J67=I65,I69,IF(J67=I69,I65,0))</f>
        <v>0</v>
      </c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</row>
    <row r="71" spans="1:21" ht="9.75" customHeight="1">
      <c r="A71" s="44"/>
      <c r="B71" s="19">
        <v>195</v>
      </c>
      <c r="C71" s="53"/>
      <c r="D71" s="46"/>
      <c r="E71" s="93">
        <f>IF(E68=E61,E77,IF(E68=E77,E61,0))</f>
        <v>0</v>
      </c>
      <c r="F71" s="44">
        <v>-191</v>
      </c>
      <c r="G71" s="45" t="str">
        <f>IF(C55=B54,B56,IF(C55=B56,B54,0))</f>
        <v>_</v>
      </c>
      <c r="H71" s="46"/>
      <c r="I71" s="65"/>
      <c r="J71" s="44" t="s">
        <v>231</v>
      </c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</row>
    <row r="72" spans="1:21" ht="9.75" customHeight="1">
      <c r="A72" s="44">
        <v>-73</v>
      </c>
      <c r="B72" s="50">
        <f>IF(Мл3с!C42=Мл3с!B41,Мл3с!B43,IF(Мл3с!C42=Мл3с!B43,Мл3с!B41,0))</f>
        <v>0</v>
      </c>
      <c r="C72" s="48"/>
      <c r="D72" s="46"/>
      <c r="E72" s="67" t="s">
        <v>232</v>
      </c>
      <c r="F72" s="46"/>
      <c r="G72" s="19">
        <v>211</v>
      </c>
      <c r="H72" s="53"/>
      <c r="I72" s="46"/>
      <c r="J72" s="46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</row>
    <row r="73" spans="1:21" ht="9.75" customHeight="1">
      <c r="A73" s="44"/>
      <c r="B73" s="46"/>
      <c r="C73" s="19">
        <v>201</v>
      </c>
      <c r="D73" s="53"/>
      <c r="E73" s="48"/>
      <c r="F73" s="44">
        <v>-192</v>
      </c>
      <c r="G73" s="50">
        <f>IF(C59=B58,B60,IF(C59=B60,B58,0))</f>
        <v>0</v>
      </c>
      <c r="H73" s="48"/>
      <c r="I73" s="46"/>
      <c r="J73" s="46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</row>
    <row r="74" spans="1:21" ht="9.75" customHeight="1">
      <c r="A74" s="44">
        <v>-74</v>
      </c>
      <c r="B74" s="45">
        <f>IF(Мл3с!C46=Мл3с!B45,Мл3с!B47,IF(Мл3с!C46=Мл3с!B47,Мл3с!B45,0))</f>
        <v>0</v>
      </c>
      <c r="C74" s="48"/>
      <c r="D74" s="48"/>
      <c r="E74" s="48"/>
      <c r="F74" s="46"/>
      <c r="G74" s="46"/>
      <c r="H74" s="19">
        <v>215</v>
      </c>
      <c r="I74" s="53"/>
      <c r="J74" s="46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</row>
    <row r="75" spans="1:21" ht="9.75" customHeight="1">
      <c r="A75" s="44"/>
      <c r="B75" s="19">
        <v>196</v>
      </c>
      <c r="C75" s="54"/>
      <c r="D75" s="48"/>
      <c r="E75" s="48"/>
      <c r="F75" s="44">
        <v>-193</v>
      </c>
      <c r="G75" s="45" t="str">
        <f>IF(C63=B62,B64,IF(C63=B64,B62,0))</f>
        <v>_</v>
      </c>
      <c r="H75" s="48"/>
      <c r="I75" s="48"/>
      <c r="J75" s="46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</row>
    <row r="76" spans="1:21" ht="9.75" customHeight="1">
      <c r="A76" s="44">
        <v>-75</v>
      </c>
      <c r="B76" s="50">
        <f>IF(Мл3с!C50=Мл3с!B49,Мл3с!B51,IF(Мл3с!C50=Мл3с!B51,Мл3с!B49,0))</f>
        <v>0</v>
      </c>
      <c r="C76" s="46"/>
      <c r="D76" s="48"/>
      <c r="E76" s="48"/>
      <c r="F76" s="44"/>
      <c r="G76" s="19">
        <v>212</v>
      </c>
      <c r="H76" s="54"/>
      <c r="I76" s="48"/>
      <c r="J76" s="46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</row>
    <row r="77" spans="1:21" ht="9.75" customHeight="1">
      <c r="A77" s="44"/>
      <c r="B77" s="46"/>
      <c r="C77" s="46"/>
      <c r="D77" s="19">
        <v>204</v>
      </c>
      <c r="E77" s="54"/>
      <c r="F77" s="44">
        <v>-194</v>
      </c>
      <c r="G77" s="50" t="str">
        <f>IF(C67=B66,B68,IF(C67=B68,B66,0))</f>
        <v>_</v>
      </c>
      <c r="H77" s="46"/>
      <c r="I77" s="48"/>
      <c r="J77" s="46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</row>
    <row r="78" spans="1:21" ht="9.75" customHeight="1">
      <c r="A78" s="44">
        <v>-76</v>
      </c>
      <c r="B78" s="45">
        <f>IF(Мл3с!C54=Мл3с!B53,Мл3с!B55,IF(Мл3с!C54=Мл3с!B55,Мл3с!B53,0))</f>
        <v>0</v>
      </c>
      <c r="C78" s="46"/>
      <c r="D78" s="48"/>
      <c r="E78" s="46"/>
      <c r="F78" s="44"/>
      <c r="G78" s="46"/>
      <c r="H78" s="46"/>
      <c r="I78" s="19">
        <v>217</v>
      </c>
      <c r="J78" s="53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</row>
    <row r="79" spans="1:21" ht="9.75" customHeight="1">
      <c r="A79" s="44"/>
      <c r="B79" s="19">
        <v>197</v>
      </c>
      <c r="C79" s="53"/>
      <c r="D79" s="48"/>
      <c r="E79" s="46"/>
      <c r="F79" s="44">
        <v>-195</v>
      </c>
      <c r="G79" s="45" t="str">
        <f>IF(C71=B70,B72,IF(C71=B72,B70,0))</f>
        <v>_</v>
      </c>
      <c r="H79" s="46"/>
      <c r="I79" s="48"/>
      <c r="J79" s="44" t="s">
        <v>233</v>
      </c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</row>
    <row r="80" spans="1:21" ht="9.75" customHeight="1">
      <c r="A80" s="44">
        <v>-77</v>
      </c>
      <c r="B80" s="50">
        <f>IF(Мл3с!C58=Мл3с!B57,Мл3с!B59,IF(Мл3с!C58=Мл3с!B59,Мл3с!B57,0))</f>
        <v>0</v>
      </c>
      <c r="C80" s="48"/>
      <c r="D80" s="48"/>
      <c r="E80" s="46"/>
      <c r="F80" s="44"/>
      <c r="G80" s="19">
        <v>213</v>
      </c>
      <c r="H80" s="53"/>
      <c r="I80" s="48"/>
      <c r="J80" s="46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9.75" customHeight="1">
      <c r="A81" s="44"/>
      <c r="B81" s="46"/>
      <c r="C81" s="19">
        <v>202</v>
      </c>
      <c r="D81" s="54"/>
      <c r="E81" s="46"/>
      <c r="F81" s="44">
        <v>-196</v>
      </c>
      <c r="G81" s="50">
        <f>IF(C75=B74,B76,IF(C75=B76,B74,0))</f>
        <v>0</v>
      </c>
      <c r="H81" s="48"/>
      <c r="I81" s="48"/>
      <c r="J81" s="46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9.75" customHeight="1">
      <c r="A82" s="44">
        <v>-78</v>
      </c>
      <c r="B82" s="45">
        <f>IF(Мл3с!C62=Мл3с!B61,Мл3с!B63,IF(Мл3с!C62=Мл3с!B63,Мл3с!B61,0))</f>
        <v>0</v>
      </c>
      <c r="C82" s="48"/>
      <c r="D82" s="46"/>
      <c r="E82" s="46"/>
      <c r="F82" s="44"/>
      <c r="G82" s="46"/>
      <c r="H82" s="19">
        <v>216</v>
      </c>
      <c r="I82" s="54"/>
      <c r="J82" s="46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9.75" customHeight="1">
      <c r="A83" s="44"/>
      <c r="B83" s="19">
        <v>198</v>
      </c>
      <c r="C83" s="54"/>
      <c r="D83" s="46"/>
      <c r="E83" s="46"/>
      <c r="F83" s="44">
        <v>-197</v>
      </c>
      <c r="G83" s="45">
        <f>IF(C79=B78,B80,IF(C79=B80,B78,0))</f>
        <v>0</v>
      </c>
      <c r="H83" s="48"/>
      <c r="I83" s="46"/>
      <c r="J83" s="46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9.75" customHeight="1">
      <c r="A84" s="44">
        <v>-79</v>
      </c>
      <c r="B84" s="50" t="str">
        <f>IF(Мл3с!C66=Мл3с!B65,Мл3с!B67,IF(Мл3с!C66=Мл3с!B67,Мл3с!B65,0))</f>
        <v>_</v>
      </c>
      <c r="C84" s="46"/>
      <c r="D84" s="46"/>
      <c r="E84" s="46"/>
      <c r="F84" s="44"/>
      <c r="G84" s="19">
        <v>214</v>
      </c>
      <c r="H84" s="54"/>
      <c r="I84" s="44">
        <v>-217</v>
      </c>
      <c r="J84" s="45">
        <f>IF(J78=I74,I82,IF(J78=I82,I74,0))</f>
        <v>0</v>
      </c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9.75" customHeight="1">
      <c r="A85" s="44"/>
      <c r="B85" s="46"/>
      <c r="C85" s="46"/>
      <c r="D85" s="44">
        <v>-207</v>
      </c>
      <c r="E85" s="45">
        <f>IF(I65=H64,H66,IF(I65=H66,H64,0))</f>
        <v>0</v>
      </c>
      <c r="F85" s="44">
        <v>-198</v>
      </c>
      <c r="G85" s="50" t="str">
        <f>IF(C83=B82,B84,IF(C83=B84,B82,0))</f>
        <v>_</v>
      </c>
      <c r="H85" s="46"/>
      <c r="I85" s="65"/>
      <c r="J85" s="44" t="s">
        <v>234</v>
      </c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9.75" customHeight="1">
      <c r="A86" s="44">
        <v>-211</v>
      </c>
      <c r="B86" s="45" t="str">
        <f>IF(H72=G71,G73,IF(H72=G73,G71,0))</f>
        <v>_</v>
      </c>
      <c r="C86" s="65"/>
      <c r="D86" s="44"/>
      <c r="E86" s="19">
        <v>210</v>
      </c>
      <c r="F86" s="53"/>
      <c r="G86" s="46"/>
      <c r="H86" s="46"/>
      <c r="I86" s="46"/>
      <c r="J86" s="46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9.75" customHeight="1">
      <c r="A87" s="44"/>
      <c r="B87" s="19">
        <v>219</v>
      </c>
      <c r="C87" s="53"/>
      <c r="D87" s="44">
        <v>-208</v>
      </c>
      <c r="E87" s="50">
        <f>IF(I69=H68,H70,IF(I69=H70,H68,0))</f>
        <v>0</v>
      </c>
      <c r="F87" s="44" t="s">
        <v>235</v>
      </c>
      <c r="G87" s="46"/>
      <c r="H87" s="44">
        <v>-215</v>
      </c>
      <c r="I87" s="45">
        <f>IF(I74=H72,H76,IF(I74=H76,H72,0))</f>
        <v>0</v>
      </c>
      <c r="J87" s="46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ht="9.75" customHeight="1">
      <c r="A88" s="44">
        <v>-212</v>
      </c>
      <c r="B88" s="50">
        <f>IF(H76=G75,G77,IF(H76=G77,G75,0))</f>
        <v>0</v>
      </c>
      <c r="C88" s="48"/>
      <c r="D88" s="46"/>
      <c r="E88" s="44">
        <v>-210</v>
      </c>
      <c r="F88" s="45">
        <f>IF(F86=E85,E87,IF(F86=E87,E85,0))</f>
        <v>0</v>
      </c>
      <c r="G88" s="46"/>
      <c r="H88" s="46"/>
      <c r="I88" s="19">
        <v>218</v>
      </c>
      <c r="J88" s="53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9.75" customHeight="1">
      <c r="A89" s="44"/>
      <c r="B89" s="46"/>
      <c r="C89" s="19">
        <v>221</v>
      </c>
      <c r="D89" s="53"/>
      <c r="E89" s="46"/>
      <c r="F89" s="44" t="s">
        <v>236</v>
      </c>
      <c r="G89" s="46"/>
      <c r="H89" s="44">
        <v>-216</v>
      </c>
      <c r="I89" s="50">
        <f>IF(I82=H80,H84,IF(I82=H84,H80,0))</f>
        <v>0</v>
      </c>
      <c r="J89" s="44" t="s">
        <v>237</v>
      </c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ht="9.75" customHeight="1">
      <c r="A90" s="44">
        <v>-213</v>
      </c>
      <c r="B90" s="45" t="str">
        <f>IF(H80=G79,G81,IF(H80=G81,G79,0))</f>
        <v>_</v>
      </c>
      <c r="C90" s="48"/>
      <c r="D90" s="44" t="s">
        <v>238</v>
      </c>
      <c r="E90" s="46"/>
      <c r="F90" s="46"/>
      <c r="G90" s="46"/>
      <c r="H90" s="46"/>
      <c r="I90" s="44">
        <v>-218</v>
      </c>
      <c r="J90" s="45">
        <f>IF(J88=I87,I89,IF(J88=I89,I87,0))</f>
        <v>0</v>
      </c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ht="9.75" customHeight="1">
      <c r="A91" s="44"/>
      <c r="B91" s="19">
        <v>220</v>
      </c>
      <c r="C91" s="54"/>
      <c r="D91" s="46"/>
      <c r="E91" s="44">
        <v>-219</v>
      </c>
      <c r="F91" s="45" t="str">
        <f>IF(C87=B86,B88,IF(C87=B88,B86,0))</f>
        <v>_</v>
      </c>
      <c r="G91" s="46"/>
      <c r="H91" s="46"/>
      <c r="I91" s="65"/>
      <c r="J91" s="44" t="s">
        <v>239</v>
      </c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ht="9.75" customHeight="1">
      <c r="A92" s="44">
        <v>-214</v>
      </c>
      <c r="B92" s="50" t="str">
        <f>IF(H84=G83,G85,IF(H84=G85,G83,0))</f>
        <v>_</v>
      </c>
      <c r="C92" s="44">
        <v>-221</v>
      </c>
      <c r="D92" s="45">
        <f>IF(D89=C87,C91,IF(D89=C91,C87,0))</f>
        <v>0</v>
      </c>
      <c r="E92" s="46"/>
      <c r="F92" s="19">
        <v>222</v>
      </c>
      <c r="G92" s="53"/>
      <c r="H92" s="46"/>
      <c r="I92" s="46"/>
      <c r="J92" s="46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9.75" customHeight="1">
      <c r="A93" s="46"/>
      <c r="B93" s="46"/>
      <c r="C93" s="65"/>
      <c r="D93" s="44" t="s">
        <v>240</v>
      </c>
      <c r="E93" s="44">
        <v>-220</v>
      </c>
      <c r="F93" s="50">
        <f>IF(C91=B90,B92,IF(C91=B92,B90,0))</f>
        <v>0</v>
      </c>
      <c r="G93" s="44" t="s">
        <v>241</v>
      </c>
      <c r="H93" s="46"/>
      <c r="I93" s="46"/>
      <c r="J93" s="46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ht="9.75" customHeight="1">
      <c r="A94" s="46"/>
      <c r="B94" s="46"/>
      <c r="C94" s="46"/>
      <c r="D94" s="46"/>
      <c r="E94" s="46"/>
      <c r="F94" s="44">
        <v>-222</v>
      </c>
      <c r="G94" s="45" t="str">
        <f>IF(G92=F91,F93,IF(G92=F93,F91,0))</f>
        <v>_</v>
      </c>
      <c r="H94" s="65"/>
      <c r="I94" s="46"/>
      <c r="J94" s="46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ht="9.75" customHeight="1">
      <c r="A95" s="46"/>
      <c r="B95" s="46"/>
      <c r="C95" s="46"/>
      <c r="D95" s="46"/>
      <c r="E95" s="46"/>
      <c r="F95" s="46"/>
      <c r="G95" s="44" t="s">
        <v>242</v>
      </c>
      <c r="H95" s="65"/>
      <c r="I95" s="65"/>
      <c r="J95" s="65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ht="6" customHeight="1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ht="6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ht="6" customHeight="1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ht="6" customHeight="1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ht="6" customHeight="1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6" customHeight="1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ht="6" customHeight="1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6" customHeight="1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ht="6" customHeight="1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6" customHeight="1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6" customHeight="1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6" customHeight="1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6" customHeight="1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6" customHeight="1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6" customHeight="1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6" customHeight="1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6" customHeight="1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ht="6" customHeight="1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6" customHeight="1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6" customHeight="1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ht="6" customHeight="1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6" customHeight="1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ht="6" customHeight="1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ht="6" customHeight="1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ht="6" customHeight="1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ht="6" customHeight="1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6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6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6" customHeight="1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6" customHeight="1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6" customHeight="1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6" customHeight="1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6" customHeight="1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6" customHeight="1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6" customHeight="1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ht="6" customHeight="1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6" customHeight="1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ht="6" customHeight="1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6" customHeight="1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6" customHeight="1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ht="6" customHeight="1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6" customHeight="1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6" customHeight="1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6" customHeight="1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6" customHeight="1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6" customHeight="1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6" customHeight="1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6" customHeight="1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6" customHeight="1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6" customHeight="1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6" customHeight="1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6" customHeight="1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6" customHeight="1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6" customHeight="1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6" customHeight="1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6" customHeight="1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6" customHeight="1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6" customHeight="1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6" customHeight="1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6" customHeight="1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6" customHeight="1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6" customHeight="1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6" customHeight="1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6" customHeight="1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6" customHeight="1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1:21" ht="6" customHeight="1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1:21" ht="6" customHeight="1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:21" ht="6" customHeight="1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1:21" ht="6" customHeight="1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1:21" ht="6" customHeight="1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ht="6" customHeight="1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1:21" ht="6" customHeight="1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1:21" ht="6" customHeight="1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1:21" ht="6" customHeight="1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1:21" ht="6" customHeight="1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1:21" ht="6" customHeight="1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1:21" ht="6" customHeight="1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1:21" ht="6" customHeight="1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1:21" ht="6" customHeight="1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1:21" ht="6" customHeight="1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</row>
    <row r="176" spans="1:21" ht="6" customHeight="1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</row>
    <row r="177" spans="1:21" ht="6" customHeight="1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</row>
    <row r="178" spans="1:21" ht="6" customHeight="1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</row>
    <row r="179" spans="1:21" ht="6" customHeight="1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</row>
    <row r="180" spans="1:21" ht="6" customHeight="1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</row>
    <row r="181" spans="1:21" ht="6" customHeight="1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</row>
    <row r="182" spans="1:21" ht="6" customHeight="1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</row>
    <row r="183" spans="1:21" ht="6" customHeight="1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</row>
    <row r="184" spans="1:21" ht="6" customHeight="1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</row>
    <row r="185" spans="1:21" ht="6" customHeight="1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</row>
    <row r="186" spans="1:21" ht="6" customHeight="1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</row>
    <row r="187" spans="1:21" ht="6" customHeight="1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</row>
    <row r="188" spans="1:21" ht="6" customHeight="1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</row>
    <row r="189" spans="1:21" ht="6" customHeight="1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</row>
    <row r="190" spans="1:21" ht="6" customHeight="1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07" sqref="B107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20.2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15.75">
      <c r="A2" s="94" t="s">
        <v>334</v>
      </c>
      <c r="B2" s="78"/>
      <c r="C2" s="78"/>
      <c r="D2" s="78"/>
      <c r="E2" s="78"/>
      <c r="F2" s="78"/>
      <c r="G2" s="78"/>
      <c r="H2" s="78"/>
      <c r="I2" s="78"/>
    </row>
    <row r="3" spans="1:9" ht="15.75">
      <c r="A3" s="79">
        <v>41560</v>
      </c>
      <c r="B3" s="79"/>
      <c r="C3" s="79"/>
      <c r="D3" s="79"/>
      <c r="E3" s="79"/>
      <c r="F3" s="79"/>
      <c r="G3" s="79"/>
      <c r="H3" s="79"/>
      <c r="I3" s="79"/>
    </row>
    <row r="4" spans="1:9" ht="15.75">
      <c r="A4" s="95"/>
      <c r="B4" s="95"/>
      <c r="C4" s="95"/>
      <c r="D4" s="95"/>
      <c r="E4" s="95"/>
      <c r="F4" s="95"/>
      <c r="G4" s="95"/>
      <c r="H4" s="95"/>
      <c r="I4" s="95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5" t="s">
        <v>2</v>
      </c>
      <c r="B6" s="6" t="s">
        <v>3</v>
      </c>
      <c r="C6" s="7" t="s">
        <v>4</v>
      </c>
      <c r="D6" s="7"/>
      <c r="E6" s="7"/>
      <c r="F6" s="7"/>
      <c r="G6" s="7"/>
      <c r="H6" s="7"/>
      <c r="I6" s="7"/>
    </row>
    <row r="7" spans="1:9" ht="18">
      <c r="A7" s="8" t="s">
        <v>293</v>
      </c>
      <c r="B7" s="9">
        <v>1</v>
      </c>
      <c r="C7" s="10" t="str">
        <f>Вл1с!G36</f>
        <v>Ратникова Наталья</v>
      </c>
      <c r="D7" s="7"/>
      <c r="E7" s="7"/>
      <c r="F7" s="7"/>
      <c r="G7" s="7"/>
      <c r="H7" s="7"/>
      <c r="I7" s="7"/>
    </row>
    <row r="8" spans="1:9" ht="18">
      <c r="A8" s="8" t="s">
        <v>294</v>
      </c>
      <c r="B8" s="9">
        <v>2</v>
      </c>
      <c r="C8" s="10" t="str">
        <f>Вл1с!G56</f>
        <v>Яковлев Денис</v>
      </c>
      <c r="D8" s="7"/>
      <c r="E8" s="7"/>
      <c r="F8" s="7"/>
      <c r="G8" s="7"/>
      <c r="H8" s="7"/>
      <c r="I8" s="7"/>
    </row>
    <row r="9" spans="1:9" ht="18">
      <c r="A9" s="8" t="s">
        <v>297</v>
      </c>
      <c r="B9" s="9">
        <v>3</v>
      </c>
      <c r="C9" s="10" t="str">
        <f>Вл2с!I22</f>
        <v>Семенов Константин</v>
      </c>
      <c r="D9" s="7"/>
      <c r="E9" s="7"/>
      <c r="F9" s="7"/>
      <c r="G9" s="7"/>
      <c r="H9" s="7"/>
      <c r="I9" s="7"/>
    </row>
    <row r="10" spans="1:9" ht="18">
      <c r="A10" s="8" t="s">
        <v>298</v>
      </c>
      <c r="B10" s="9">
        <v>4</v>
      </c>
      <c r="C10" s="10" t="str">
        <f>Вл2с!I32</f>
        <v>Бочаров Артем</v>
      </c>
      <c r="D10" s="7"/>
      <c r="E10" s="7"/>
      <c r="F10" s="7"/>
      <c r="G10" s="7"/>
      <c r="H10" s="7"/>
      <c r="I10" s="7"/>
    </row>
    <row r="11" spans="1:9" ht="18">
      <c r="A11" s="8" t="s">
        <v>299</v>
      </c>
      <c r="B11" s="9">
        <v>5</v>
      </c>
      <c r="C11" s="10" t="str">
        <f>Вл1с!G63</f>
        <v>Зубайдуллин Артем</v>
      </c>
      <c r="D11" s="7"/>
      <c r="E11" s="7"/>
      <c r="F11" s="7"/>
      <c r="G11" s="7"/>
      <c r="H11" s="7"/>
      <c r="I11" s="7"/>
    </row>
    <row r="12" spans="1:9" ht="18">
      <c r="A12" s="8" t="s">
        <v>335</v>
      </c>
      <c r="B12" s="9">
        <v>6</v>
      </c>
      <c r="C12" s="10" t="str">
        <f>Вл1с!G65</f>
        <v>Мазурин Александр</v>
      </c>
      <c r="D12" s="7"/>
      <c r="E12" s="7"/>
      <c r="F12" s="7"/>
      <c r="G12" s="7"/>
      <c r="H12" s="7"/>
      <c r="I12" s="7"/>
    </row>
    <row r="13" spans="1:9" ht="18">
      <c r="A13" s="8" t="s">
        <v>301</v>
      </c>
      <c r="B13" s="9">
        <v>7</v>
      </c>
      <c r="C13" s="11">
        <f>Вл1с!G68</f>
        <v>0</v>
      </c>
      <c r="D13" s="7"/>
      <c r="E13" s="7"/>
      <c r="F13" s="7"/>
      <c r="G13" s="7"/>
      <c r="H13" s="7"/>
      <c r="I13" s="7"/>
    </row>
    <row r="14" spans="1:9" ht="18">
      <c r="A14" s="8" t="s">
        <v>336</v>
      </c>
      <c r="B14" s="9">
        <v>8</v>
      </c>
      <c r="C14" s="11">
        <f>Вл1с!G70</f>
        <v>0</v>
      </c>
      <c r="D14" s="7"/>
      <c r="E14" s="7"/>
      <c r="F14" s="7"/>
      <c r="G14" s="7"/>
      <c r="H14" s="7"/>
      <c r="I14" s="7"/>
    </row>
    <row r="15" spans="1:9" ht="18">
      <c r="A15" s="8" t="s">
        <v>302</v>
      </c>
      <c r="B15" s="9">
        <v>9</v>
      </c>
      <c r="C15" s="11">
        <f>Вл1с!D72</f>
        <v>0</v>
      </c>
      <c r="D15" s="7"/>
      <c r="E15" s="7"/>
      <c r="F15" s="7"/>
      <c r="G15" s="7"/>
      <c r="H15" s="7"/>
      <c r="I15" s="7"/>
    </row>
    <row r="16" spans="1:9" ht="18">
      <c r="A16" s="8" t="s">
        <v>337</v>
      </c>
      <c r="B16" s="9">
        <v>10</v>
      </c>
      <c r="C16" s="11">
        <f>Вл1с!D75</f>
        <v>0</v>
      </c>
      <c r="D16" s="7"/>
      <c r="E16" s="7"/>
      <c r="F16" s="7"/>
      <c r="G16" s="7"/>
      <c r="H16" s="7"/>
      <c r="I16" s="7"/>
    </row>
    <row r="17" spans="1:9" ht="18">
      <c r="A17" s="8" t="s">
        <v>303</v>
      </c>
      <c r="B17" s="9">
        <v>11</v>
      </c>
      <c r="C17" s="11">
        <f>Вл1с!G73</f>
        <v>0</v>
      </c>
      <c r="D17" s="7"/>
      <c r="E17" s="7"/>
      <c r="F17" s="7"/>
      <c r="G17" s="7"/>
      <c r="H17" s="7"/>
      <c r="I17" s="7"/>
    </row>
    <row r="18" spans="1:9" ht="18">
      <c r="A18" s="8" t="s">
        <v>305</v>
      </c>
      <c r="B18" s="9">
        <v>12</v>
      </c>
      <c r="C18" s="11">
        <f>Вл1с!G75</f>
        <v>0</v>
      </c>
      <c r="D18" s="7"/>
      <c r="E18" s="7"/>
      <c r="F18" s="7"/>
      <c r="G18" s="7"/>
      <c r="H18" s="7"/>
      <c r="I18" s="7"/>
    </row>
    <row r="19" spans="1:9" ht="18">
      <c r="A19" s="8" t="s">
        <v>306</v>
      </c>
      <c r="B19" s="9">
        <v>13</v>
      </c>
      <c r="C19" s="11">
        <f>Вл2с!I40</f>
        <v>0</v>
      </c>
      <c r="D19" s="7"/>
      <c r="E19" s="7"/>
      <c r="F19" s="7"/>
      <c r="G19" s="7"/>
      <c r="H19" s="7"/>
      <c r="I19" s="7"/>
    </row>
    <row r="20" spans="1:9" ht="18">
      <c r="A20" s="8" t="s">
        <v>307</v>
      </c>
      <c r="B20" s="9">
        <v>14</v>
      </c>
      <c r="C20" s="11">
        <f>Вл2с!I44</f>
        <v>0</v>
      </c>
      <c r="D20" s="7"/>
      <c r="E20" s="7"/>
      <c r="F20" s="7"/>
      <c r="G20" s="7"/>
      <c r="H20" s="7"/>
      <c r="I20" s="7"/>
    </row>
    <row r="21" spans="1:9" ht="18">
      <c r="A21" s="8" t="s">
        <v>308</v>
      </c>
      <c r="B21" s="9">
        <v>15</v>
      </c>
      <c r="C21" s="11">
        <f>Вл2с!I46</f>
        <v>0</v>
      </c>
      <c r="D21" s="7"/>
      <c r="E21" s="7"/>
      <c r="F21" s="7"/>
      <c r="G21" s="7"/>
      <c r="H21" s="7"/>
      <c r="I21" s="7"/>
    </row>
    <row r="22" spans="1:9" ht="18">
      <c r="A22" s="8" t="s">
        <v>309</v>
      </c>
      <c r="B22" s="9">
        <v>16</v>
      </c>
      <c r="C22" s="11">
        <f>Вл2с!I48</f>
        <v>0</v>
      </c>
      <c r="D22" s="7"/>
      <c r="E22" s="7"/>
      <c r="F22" s="7"/>
      <c r="G22" s="7"/>
      <c r="H22" s="7"/>
      <c r="I22" s="7"/>
    </row>
    <row r="23" spans="1:9" ht="18">
      <c r="A23" s="12" t="s">
        <v>338</v>
      </c>
      <c r="B23" s="9">
        <v>17</v>
      </c>
      <c r="C23" s="11">
        <f>Вл2с!E44</f>
        <v>0</v>
      </c>
      <c r="D23" s="7"/>
      <c r="E23" s="7"/>
      <c r="F23" s="7"/>
      <c r="G23" s="7"/>
      <c r="H23" s="7"/>
      <c r="I23" s="7"/>
    </row>
    <row r="24" spans="1:9" ht="18">
      <c r="A24" s="8" t="s">
        <v>311</v>
      </c>
      <c r="B24" s="9">
        <v>18</v>
      </c>
      <c r="C24" s="11">
        <f>Вл2с!E50</f>
        <v>0</v>
      </c>
      <c r="D24" s="7"/>
      <c r="E24" s="7"/>
      <c r="F24" s="7"/>
      <c r="G24" s="7"/>
      <c r="H24" s="7"/>
      <c r="I24" s="7"/>
    </row>
    <row r="25" spans="1:9" ht="18">
      <c r="A25" s="8" t="s">
        <v>315</v>
      </c>
      <c r="B25" s="9">
        <v>19</v>
      </c>
      <c r="C25" s="11">
        <f>Вл2с!E53</f>
        <v>0</v>
      </c>
      <c r="D25" s="7"/>
      <c r="E25" s="7"/>
      <c r="F25" s="7"/>
      <c r="G25" s="7"/>
      <c r="H25" s="7"/>
      <c r="I25" s="7"/>
    </row>
    <row r="26" spans="1:9" ht="18">
      <c r="A26" s="8" t="s">
        <v>339</v>
      </c>
      <c r="B26" s="9">
        <v>20</v>
      </c>
      <c r="C26" s="11">
        <f>Вл2с!E55</f>
        <v>0</v>
      </c>
      <c r="D26" s="7"/>
      <c r="E26" s="7"/>
      <c r="F26" s="7"/>
      <c r="G26" s="7"/>
      <c r="H26" s="7"/>
      <c r="I26" s="7"/>
    </row>
    <row r="27" spans="1:9" ht="18">
      <c r="A27" s="8" t="s">
        <v>340</v>
      </c>
      <c r="B27" s="9">
        <v>21</v>
      </c>
      <c r="C27" s="11">
        <f>Вл2с!I53</f>
        <v>0</v>
      </c>
      <c r="D27" s="7"/>
      <c r="E27" s="7"/>
      <c r="F27" s="7"/>
      <c r="G27" s="7"/>
      <c r="H27" s="7"/>
      <c r="I27" s="7"/>
    </row>
    <row r="28" spans="1:9" ht="18">
      <c r="A28" s="8" t="s">
        <v>316</v>
      </c>
      <c r="B28" s="9">
        <v>22</v>
      </c>
      <c r="C28" s="11">
        <f>Вл2с!I57</f>
        <v>0</v>
      </c>
      <c r="D28" s="7"/>
      <c r="E28" s="7"/>
      <c r="F28" s="7"/>
      <c r="G28" s="7"/>
      <c r="H28" s="7"/>
      <c r="I28" s="7"/>
    </row>
    <row r="29" spans="1:9" ht="18">
      <c r="A29" s="8" t="s">
        <v>251</v>
      </c>
      <c r="B29" s="9">
        <v>23</v>
      </c>
      <c r="C29" s="11">
        <f>Вл2с!I59</f>
        <v>0</v>
      </c>
      <c r="D29" s="7"/>
      <c r="E29" s="7"/>
      <c r="F29" s="7"/>
      <c r="G29" s="7"/>
      <c r="H29" s="7"/>
      <c r="I29" s="7"/>
    </row>
    <row r="30" spans="1:9" ht="18">
      <c r="A30" s="8" t="s">
        <v>341</v>
      </c>
      <c r="B30" s="9">
        <v>24</v>
      </c>
      <c r="C30" s="11">
        <f>Вл2с!I61</f>
        <v>0</v>
      </c>
      <c r="D30" s="7"/>
      <c r="E30" s="7"/>
      <c r="F30" s="7"/>
      <c r="G30" s="7"/>
      <c r="H30" s="7"/>
      <c r="I30" s="7"/>
    </row>
    <row r="31" spans="1:9" ht="18">
      <c r="A31" s="8" t="s">
        <v>264</v>
      </c>
      <c r="B31" s="9">
        <v>25</v>
      </c>
      <c r="C31" s="11">
        <f>Вл2с!E63</f>
        <v>0</v>
      </c>
      <c r="D31" s="7"/>
      <c r="E31" s="7"/>
      <c r="F31" s="7"/>
      <c r="G31" s="7"/>
      <c r="H31" s="7"/>
      <c r="I31" s="7"/>
    </row>
    <row r="32" spans="1:9" ht="18">
      <c r="A32" s="8" t="s">
        <v>272</v>
      </c>
      <c r="B32" s="9">
        <v>26</v>
      </c>
      <c r="C32" s="11">
        <f>Вл2с!E69</f>
        <v>0</v>
      </c>
      <c r="D32" s="7"/>
      <c r="E32" s="7"/>
      <c r="F32" s="7"/>
      <c r="G32" s="7"/>
      <c r="H32" s="7"/>
      <c r="I32" s="7"/>
    </row>
    <row r="33" spans="1:9" ht="18">
      <c r="A33" s="8" t="s">
        <v>275</v>
      </c>
      <c r="B33" s="9">
        <v>27</v>
      </c>
      <c r="C33" s="11">
        <f>Вл2с!E72</f>
        <v>0</v>
      </c>
      <c r="D33" s="7"/>
      <c r="E33" s="7"/>
      <c r="F33" s="7"/>
      <c r="G33" s="7"/>
      <c r="H33" s="7"/>
      <c r="I33" s="7"/>
    </row>
    <row r="34" spans="1:9" ht="18">
      <c r="A34" s="8" t="s">
        <v>322</v>
      </c>
      <c r="B34" s="9">
        <v>28</v>
      </c>
      <c r="C34" s="11">
        <f>Вл2с!E74</f>
        <v>0</v>
      </c>
      <c r="D34" s="7"/>
      <c r="E34" s="7"/>
      <c r="F34" s="7"/>
      <c r="G34" s="7"/>
      <c r="H34" s="7"/>
      <c r="I34" s="7"/>
    </row>
    <row r="35" spans="1:9" ht="18">
      <c r="A35" s="8" t="s">
        <v>325</v>
      </c>
      <c r="B35" s="9">
        <v>29</v>
      </c>
      <c r="C35" s="11">
        <f>Вл2с!I66</f>
        <v>0</v>
      </c>
      <c r="D35" s="7"/>
      <c r="E35" s="7"/>
      <c r="F35" s="7"/>
      <c r="G35" s="7"/>
      <c r="H35" s="7"/>
      <c r="I35" s="7"/>
    </row>
    <row r="36" spans="1:9" ht="18">
      <c r="A36" s="8" t="s">
        <v>332</v>
      </c>
      <c r="B36" s="9">
        <v>30</v>
      </c>
      <c r="C36" s="11">
        <f>Вл2с!I70</f>
        <v>0</v>
      </c>
      <c r="D36" s="7"/>
      <c r="E36" s="7"/>
      <c r="F36" s="7"/>
      <c r="G36" s="7"/>
      <c r="H36" s="7"/>
      <c r="I36" s="7"/>
    </row>
    <row r="37" spans="1:9" ht="18">
      <c r="A37" s="8" t="s">
        <v>342</v>
      </c>
      <c r="B37" s="9">
        <v>31</v>
      </c>
      <c r="C37" s="11">
        <f>Вл2с!I72</f>
        <v>0</v>
      </c>
      <c r="D37" s="7"/>
      <c r="E37" s="7"/>
      <c r="F37" s="7"/>
      <c r="G37" s="7"/>
      <c r="H37" s="7"/>
      <c r="I37" s="7"/>
    </row>
    <row r="38" spans="1:9" ht="18">
      <c r="A38" s="8" t="s">
        <v>119</v>
      </c>
      <c r="B38" s="9">
        <v>32</v>
      </c>
      <c r="C38" s="11">
        <f>Вл2с!I74</f>
        <v>0</v>
      </c>
      <c r="D38" s="7"/>
      <c r="E38" s="7"/>
      <c r="F38" s="7"/>
      <c r="G38" s="7"/>
      <c r="H38" s="7"/>
      <c r="I38" s="7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G4" sqref="G4"/>
    </sheetView>
  </sheetViews>
  <sheetFormatPr defaultColWidth="9.00390625" defaultRowHeight="12.75"/>
  <cols>
    <col min="1" max="1" width="4.375" style="97" customWidth="1"/>
    <col min="2" max="2" width="18.875" style="97" customWidth="1"/>
    <col min="3" max="6" width="17.75390625" style="97" customWidth="1"/>
    <col min="7" max="7" width="18.00390625" style="97" customWidth="1"/>
    <col min="8" max="16384" width="9.125" style="97" customWidth="1"/>
  </cols>
  <sheetData>
    <row r="1" spans="1:7" ht="15.75">
      <c r="A1" s="96" t="str">
        <f>СпВл!A1</f>
        <v>Кубок Республики Башкортостан 2013</v>
      </c>
      <c r="B1" s="96"/>
      <c r="C1" s="96"/>
      <c r="D1" s="96"/>
      <c r="E1" s="96"/>
      <c r="F1" s="96"/>
      <c r="G1" s="96"/>
    </row>
    <row r="2" spans="1:7" ht="15.75">
      <c r="A2" s="96" t="str">
        <f>СпВл!A2</f>
        <v>Высшая лига 40-го Этапа Бадретдинов 50</v>
      </c>
      <c r="B2" s="96"/>
      <c r="C2" s="96"/>
      <c r="D2" s="96"/>
      <c r="E2" s="96"/>
      <c r="F2" s="96"/>
      <c r="G2" s="96"/>
    </row>
    <row r="3" spans="1:7" ht="15.75">
      <c r="A3" s="98">
        <f>СпВл!A3</f>
        <v>41560</v>
      </c>
      <c r="B3" s="98"/>
      <c r="C3" s="98"/>
      <c r="D3" s="98"/>
      <c r="E3" s="98"/>
      <c r="F3" s="98"/>
      <c r="G3" s="98"/>
    </row>
    <row r="4" spans="1:7" ht="12.75">
      <c r="A4" s="99"/>
      <c r="B4" s="99"/>
      <c r="C4" s="99"/>
      <c r="D4" s="99"/>
      <c r="E4" s="99"/>
      <c r="F4" s="99"/>
      <c r="G4" s="99"/>
    </row>
    <row r="5" spans="1:19" ht="10.5" customHeight="1">
      <c r="A5" s="84">
        <v>1</v>
      </c>
      <c r="B5" s="45" t="str">
        <f>СпВл!A7</f>
        <v>Семенов Константин</v>
      </c>
      <c r="C5" s="99"/>
      <c r="D5" s="99"/>
      <c r="E5" s="99"/>
      <c r="F5" s="99"/>
      <c r="G5" s="99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0.5" customHeight="1">
      <c r="A6" s="99"/>
      <c r="B6" s="100">
        <v>1</v>
      </c>
      <c r="C6" s="101" t="s">
        <v>293</v>
      </c>
      <c r="D6" s="99"/>
      <c r="E6" s="102"/>
      <c r="F6" s="99"/>
      <c r="G6" s="99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19" ht="10.5" customHeight="1">
      <c r="A7" s="84">
        <v>32</v>
      </c>
      <c r="B7" s="50" t="str">
        <f>СпВл!A38</f>
        <v>_</v>
      </c>
      <c r="C7" s="103"/>
      <c r="D7" s="99"/>
      <c r="E7" s="99"/>
      <c r="F7" s="99"/>
      <c r="G7" s="99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1:19" ht="10.5" customHeight="1">
      <c r="A8" s="99"/>
      <c r="B8" s="99"/>
      <c r="C8" s="100">
        <v>17</v>
      </c>
      <c r="D8" s="101" t="s">
        <v>293</v>
      </c>
      <c r="E8" s="99"/>
      <c r="F8" s="99"/>
      <c r="G8" s="99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19" ht="10.5" customHeight="1">
      <c r="A9" s="84">
        <v>17</v>
      </c>
      <c r="B9" s="45" t="str">
        <f>СпВл!A23</f>
        <v>Клоков Юрий</v>
      </c>
      <c r="C9" s="103"/>
      <c r="D9" s="103"/>
      <c r="E9" s="99"/>
      <c r="F9" s="99"/>
      <c r="G9" s="99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ht="10.5" customHeight="1">
      <c r="A10" s="99"/>
      <c r="B10" s="100">
        <v>2</v>
      </c>
      <c r="C10" s="104" t="s">
        <v>338</v>
      </c>
      <c r="D10" s="103"/>
      <c r="E10" s="99"/>
      <c r="F10" s="99"/>
      <c r="G10" s="99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ht="10.5" customHeight="1">
      <c r="A11" s="84">
        <v>16</v>
      </c>
      <c r="B11" s="50" t="str">
        <f>СпВл!A22</f>
        <v>Байрамалов Леонид</v>
      </c>
      <c r="C11" s="99"/>
      <c r="D11" s="103"/>
      <c r="E11" s="99"/>
      <c r="F11" s="99"/>
      <c r="G11" s="99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ht="10.5" customHeight="1">
      <c r="A12" s="99"/>
      <c r="B12" s="99"/>
      <c r="C12" s="99"/>
      <c r="D12" s="100">
        <v>25</v>
      </c>
      <c r="E12" s="101" t="s">
        <v>302</v>
      </c>
      <c r="F12" s="99"/>
      <c r="G12" s="105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 ht="12" customHeight="1">
      <c r="A13" s="84">
        <v>9</v>
      </c>
      <c r="B13" s="45" t="str">
        <f>СпВл!A15</f>
        <v>Яковлев Денис</v>
      </c>
      <c r="C13" s="99"/>
      <c r="D13" s="103"/>
      <c r="E13" s="103"/>
      <c r="F13" s="99"/>
      <c r="G13" s="105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</row>
    <row r="14" spans="1:19" ht="12" customHeight="1">
      <c r="A14" s="99"/>
      <c r="B14" s="100">
        <v>3</v>
      </c>
      <c r="C14" s="101" t="s">
        <v>302</v>
      </c>
      <c r="D14" s="103"/>
      <c r="E14" s="103"/>
      <c r="F14" s="99"/>
      <c r="G14" s="105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</row>
    <row r="15" spans="1:19" ht="12" customHeight="1">
      <c r="A15" s="84">
        <v>24</v>
      </c>
      <c r="B15" s="50" t="str">
        <f>СпВл!A30</f>
        <v>Хайруллин Ренат</v>
      </c>
      <c r="C15" s="103"/>
      <c r="D15" s="103"/>
      <c r="E15" s="103"/>
      <c r="F15" s="99"/>
      <c r="G15" s="105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19" ht="12" customHeight="1">
      <c r="A16" s="99"/>
      <c r="B16" s="99"/>
      <c r="C16" s="100">
        <v>18</v>
      </c>
      <c r="D16" s="104" t="s">
        <v>302</v>
      </c>
      <c r="E16" s="103"/>
      <c r="F16" s="99"/>
      <c r="G16" s="105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ht="12" customHeight="1">
      <c r="A17" s="84">
        <v>25</v>
      </c>
      <c r="B17" s="45" t="str">
        <f>СпВл!A31</f>
        <v>Манайчев Владимир</v>
      </c>
      <c r="C17" s="103"/>
      <c r="D17" s="99"/>
      <c r="E17" s="103"/>
      <c r="F17" s="99"/>
      <c r="G17" s="105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ht="12" customHeight="1">
      <c r="A18" s="99"/>
      <c r="B18" s="100">
        <v>4</v>
      </c>
      <c r="C18" s="104" t="s">
        <v>336</v>
      </c>
      <c r="D18" s="99"/>
      <c r="E18" s="103"/>
      <c r="F18" s="99"/>
      <c r="G18" s="99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ht="12" customHeight="1">
      <c r="A19" s="84">
        <v>8</v>
      </c>
      <c r="B19" s="50" t="str">
        <f>СпВл!A14</f>
        <v>Исмайлов Азамат</v>
      </c>
      <c r="C19" s="99"/>
      <c r="D19" s="99"/>
      <c r="E19" s="103"/>
      <c r="F19" s="99"/>
      <c r="G19" s="99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ht="12" customHeight="1">
      <c r="A20" s="99"/>
      <c r="B20" s="99"/>
      <c r="C20" s="99"/>
      <c r="D20" s="99"/>
      <c r="E20" s="100">
        <v>29</v>
      </c>
      <c r="F20" s="101" t="s">
        <v>302</v>
      </c>
      <c r="G20" s="99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ht="12" customHeight="1">
      <c r="A21" s="84">
        <v>5</v>
      </c>
      <c r="B21" s="45" t="str">
        <f>СпВл!A11</f>
        <v>Антонян Ваге</v>
      </c>
      <c r="C21" s="99"/>
      <c r="D21" s="99"/>
      <c r="E21" s="103"/>
      <c r="F21" s="103"/>
      <c r="G21" s="99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ht="12" customHeight="1">
      <c r="A22" s="99"/>
      <c r="B22" s="100">
        <v>5</v>
      </c>
      <c r="C22" s="101" t="s">
        <v>299</v>
      </c>
      <c r="D22" s="99"/>
      <c r="E22" s="103"/>
      <c r="F22" s="103"/>
      <c r="G22" s="99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ht="12" customHeight="1">
      <c r="A23" s="84">
        <v>28</v>
      </c>
      <c r="B23" s="50" t="str">
        <f>СпВл!A34</f>
        <v>Мицул Тимофей</v>
      </c>
      <c r="C23" s="103"/>
      <c r="D23" s="99"/>
      <c r="E23" s="103"/>
      <c r="F23" s="103"/>
      <c r="G23" s="99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ht="12" customHeight="1">
      <c r="A24" s="99"/>
      <c r="B24" s="99"/>
      <c r="C24" s="100">
        <v>19</v>
      </c>
      <c r="D24" s="101" t="s">
        <v>299</v>
      </c>
      <c r="E24" s="103"/>
      <c r="F24" s="103"/>
      <c r="G24" s="99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</row>
    <row r="25" spans="1:19" ht="12" customHeight="1">
      <c r="A25" s="84">
        <v>21</v>
      </c>
      <c r="B25" s="45" t="str">
        <f>СпВл!A27</f>
        <v>Шакиров Ильяс</v>
      </c>
      <c r="C25" s="103"/>
      <c r="D25" s="103"/>
      <c r="E25" s="103"/>
      <c r="F25" s="103"/>
      <c r="G25" s="99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</row>
    <row r="26" spans="1:19" ht="12" customHeight="1">
      <c r="A26" s="99"/>
      <c r="B26" s="100">
        <v>6</v>
      </c>
      <c r="C26" s="104" t="s">
        <v>340</v>
      </c>
      <c r="D26" s="103"/>
      <c r="E26" s="103"/>
      <c r="F26" s="103"/>
      <c r="G26" s="99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</row>
    <row r="27" spans="1:19" ht="12" customHeight="1">
      <c r="A27" s="84">
        <v>12</v>
      </c>
      <c r="B27" s="50" t="str">
        <f>СпВл!A18</f>
        <v>Герасев Михаил</v>
      </c>
      <c r="C27" s="99"/>
      <c r="D27" s="103"/>
      <c r="E27" s="103"/>
      <c r="F27" s="103"/>
      <c r="G27" s="99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</row>
    <row r="28" spans="1:19" ht="12" customHeight="1">
      <c r="A28" s="99"/>
      <c r="B28" s="99"/>
      <c r="C28" s="99"/>
      <c r="D28" s="100">
        <v>26</v>
      </c>
      <c r="E28" s="104" t="s">
        <v>306</v>
      </c>
      <c r="F28" s="103"/>
      <c r="G28" s="99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</row>
    <row r="29" spans="1:19" ht="12" customHeight="1">
      <c r="A29" s="84">
        <v>13</v>
      </c>
      <c r="B29" s="45" t="str">
        <f>СпВл!A19</f>
        <v>Бочаров Артем</v>
      </c>
      <c r="C29" s="99"/>
      <c r="D29" s="103"/>
      <c r="E29" s="99"/>
      <c r="F29" s="103"/>
      <c r="G29" s="99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</row>
    <row r="30" spans="1:19" ht="12" customHeight="1">
      <c r="A30" s="99"/>
      <c r="B30" s="100">
        <v>7</v>
      </c>
      <c r="C30" s="101" t="s">
        <v>306</v>
      </c>
      <c r="D30" s="103"/>
      <c r="E30" s="99"/>
      <c r="F30" s="103"/>
      <c r="G30" s="99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ht="12" customHeight="1">
      <c r="A31" s="84">
        <v>20</v>
      </c>
      <c r="B31" s="50" t="str">
        <f>СпВл!A26</f>
        <v>Кузнецов Дмитрий</v>
      </c>
      <c r="C31" s="103"/>
      <c r="D31" s="103"/>
      <c r="E31" s="99"/>
      <c r="F31" s="103"/>
      <c r="G31" s="99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</row>
    <row r="32" spans="1:19" ht="12" customHeight="1">
      <c r="A32" s="99"/>
      <c r="B32" s="99"/>
      <c r="C32" s="100">
        <v>20</v>
      </c>
      <c r="D32" s="104" t="s">
        <v>306</v>
      </c>
      <c r="E32" s="99"/>
      <c r="F32" s="103"/>
      <c r="G32" s="99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</row>
    <row r="33" spans="1:19" ht="12" customHeight="1">
      <c r="A33" s="84">
        <v>29</v>
      </c>
      <c r="B33" s="45" t="str">
        <f>СпВл!A35</f>
        <v>Арсланов Ильназ</v>
      </c>
      <c r="C33" s="103"/>
      <c r="D33" s="99"/>
      <c r="E33" s="99"/>
      <c r="F33" s="103"/>
      <c r="G33" s="99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</row>
    <row r="34" spans="1:19" ht="12" customHeight="1">
      <c r="A34" s="99"/>
      <c r="B34" s="100">
        <v>8</v>
      </c>
      <c r="C34" s="104" t="s">
        <v>298</v>
      </c>
      <c r="D34" s="99"/>
      <c r="E34" s="99"/>
      <c r="F34" s="103"/>
      <c r="G34" s="99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</row>
    <row r="35" spans="1:19" ht="12" customHeight="1">
      <c r="A35" s="84">
        <v>4</v>
      </c>
      <c r="B35" s="50" t="str">
        <f>СпВл!A10</f>
        <v>Коврижников Максим</v>
      </c>
      <c r="C35" s="99"/>
      <c r="D35" s="99"/>
      <c r="E35" s="99"/>
      <c r="F35" s="103"/>
      <c r="G35" s="99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1:19" ht="12" customHeight="1">
      <c r="A36" s="99"/>
      <c r="B36" s="99"/>
      <c r="C36" s="99"/>
      <c r="D36" s="99"/>
      <c r="E36" s="99"/>
      <c r="F36" s="100">
        <v>31</v>
      </c>
      <c r="G36" s="101" t="s">
        <v>294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ht="12" customHeight="1">
      <c r="A37" s="84">
        <v>3</v>
      </c>
      <c r="B37" s="45" t="str">
        <f>СпВл!A9</f>
        <v>Сагитов Александр</v>
      </c>
      <c r="C37" s="99"/>
      <c r="D37" s="99"/>
      <c r="E37" s="99"/>
      <c r="F37" s="103"/>
      <c r="G37" s="106" t="s">
        <v>181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</row>
    <row r="38" spans="1:19" ht="12" customHeight="1">
      <c r="A38" s="99"/>
      <c r="B38" s="100">
        <v>9</v>
      </c>
      <c r="C38" s="101" t="s">
        <v>332</v>
      </c>
      <c r="D38" s="99"/>
      <c r="E38" s="99"/>
      <c r="F38" s="103"/>
      <c r="G38" s="99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</row>
    <row r="39" spans="1:19" ht="12" customHeight="1">
      <c r="A39" s="84">
        <v>30</v>
      </c>
      <c r="B39" s="50" t="str">
        <f>СпВл!A36</f>
        <v>Искаров Руслан</v>
      </c>
      <c r="C39" s="103"/>
      <c r="D39" s="99"/>
      <c r="E39" s="99"/>
      <c r="F39" s="103"/>
      <c r="G39" s="99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</row>
    <row r="40" spans="1:19" ht="12" customHeight="1">
      <c r="A40" s="99"/>
      <c r="B40" s="99"/>
      <c r="C40" s="100">
        <v>21</v>
      </c>
      <c r="D40" s="101" t="s">
        <v>307</v>
      </c>
      <c r="E40" s="99"/>
      <c r="F40" s="103"/>
      <c r="G40" s="99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</row>
    <row r="41" spans="1:19" ht="12" customHeight="1">
      <c r="A41" s="84">
        <v>19</v>
      </c>
      <c r="B41" s="45" t="str">
        <f>СпВл!A25</f>
        <v>Сайфуллина Азалия</v>
      </c>
      <c r="C41" s="103"/>
      <c r="D41" s="103"/>
      <c r="E41" s="99"/>
      <c r="F41" s="103"/>
      <c r="G41" s="99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</row>
    <row r="42" spans="1:19" ht="12" customHeight="1">
      <c r="A42" s="99"/>
      <c r="B42" s="100">
        <v>10</v>
      </c>
      <c r="C42" s="104" t="s">
        <v>307</v>
      </c>
      <c r="D42" s="103"/>
      <c r="E42" s="99"/>
      <c r="F42" s="103"/>
      <c r="G42" s="99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</row>
    <row r="43" spans="1:19" ht="12" customHeight="1">
      <c r="A43" s="84">
        <v>14</v>
      </c>
      <c r="B43" s="50" t="str">
        <f>СпВл!A20</f>
        <v>Маневич Сергей</v>
      </c>
      <c r="C43" s="99"/>
      <c r="D43" s="103"/>
      <c r="E43" s="99"/>
      <c r="F43" s="103"/>
      <c r="G43" s="99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</row>
    <row r="44" spans="1:19" ht="12" customHeight="1">
      <c r="A44" s="99"/>
      <c r="B44" s="99"/>
      <c r="C44" s="99"/>
      <c r="D44" s="100">
        <v>27</v>
      </c>
      <c r="E44" s="101" t="s">
        <v>335</v>
      </c>
      <c r="F44" s="103"/>
      <c r="G44" s="99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</row>
    <row r="45" spans="1:19" ht="12" customHeight="1">
      <c r="A45" s="84">
        <v>11</v>
      </c>
      <c r="B45" s="45" t="str">
        <f>СпВл!A17</f>
        <v>Смирнов Андрей</v>
      </c>
      <c r="C45" s="99"/>
      <c r="D45" s="103"/>
      <c r="E45" s="103"/>
      <c r="F45" s="103"/>
      <c r="G45" s="99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</row>
    <row r="46" spans="1:19" ht="12" customHeight="1">
      <c r="A46" s="99"/>
      <c r="B46" s="100">
        <v>11</v>
      </c>
      <c r="C46" s="101" t="s">
        <v>303</v>
      </c>
      <c r="D46" s="103"/>
      <c r="E46" s="103"/>
      <c r="F46" s="103"/>
      <c r="G46" s="99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ht="12" customHeight="1">
      <c r="A47" s="84">
        <v>22</v>
      </c>
      <c r="B47" s="50" t="str">
        <f>СпВл!A28</f>
        <v>Новокшонов Ярослав</v>
      </c>
      <c r="C47" s="103"/>
      <c r="D47" s="103"/>
      <c r="E47" s="103"/>
      <c r="F47" s="103"/>
      <c r="G47" s="99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19" ht="12" customHeight="1">
      <c r="A48" s="99"/>
      <c r="B48" s="99"/>
      <c r="C48" s="100">
        <v>22</v>
      </c>
      <c r="D48" s="104" t="s">
        <v>335</v>
      </c>
      <c r="E48" s="103"/>
      <c r="F48" s="103"/>
      <c r="G48" s="99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</row>
    <row r="49" spans="1:19" ht="12" customHeight="1">
      <c r="A49" s="84">
        <v>27</v>
      </c>
      <c r="B49" s="45" t="str">
        <f>СпВл!A33</f>
        <v>Мухутдинов Динар</v>
      </c>
      <c r="C49" s="103"/>
      <c r="D49" s="99"/>
      <c r="E49" s="103"/>
      <c r="F49" s="103"/>
      <c r="G49" s="99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</row>
    <row r="50" spans="1:19" ht="12" customHeight="1">
      <c r="A50" s="99"/>
      <c r="B50" s="100">
        <v>12</v>
      </c>
      <c r="C50" s="104" t="s">
        <v>335</v>
      </c>
      <c r="D50" s="99"/>
      <c r="E50" s="103"/>
      <c r="F50" s="103"/>
      <c r="G50" s="99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</row>
    <row r="51" spans="1:19" ht="12" customHeight="1">
      <c r="A51" s="84">
        <v>6</v>
      </c>
      <c r="B51" s="50" t="str">
        <f>СпВл!A12</f>
        <v>Зубайдуллин Артем</v>
      </c>
      <c r="C51" s="99"/>
      <c r="D51" s="99"/>
      <c r="E51" s="103"/>
      <c r="F51" s="103"/>
      <c r="G51" s="99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</row>
    <row r="52" spans="1:19" ht="12" customHeight="1">
      <c r="A52" s="99"/>
      <c r="B52" s="99"/>
      <c r="C52" s="99"/>
      <c r="D52" s="99"/>
      <c r="E52" s="100">
        <v>30</v>
      </c>
      <c r="F52" s="104" t="s">
        <v>294</v>
      </c>
      <c r="G52" s="99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</row>
    <row r="53" spans="1:19" ht="12" customHeight="1">
      <c r="A53" s="84">
        <v>7</v>
      </c>
      <c r="B53" s="45" t="str">
        <f>СпВл!A13</f>
        <v>Мазурин Александр</v>
      </c>
      <c r="C53" s="99"/>
      <c r="D53" s="99"/>
      <c r="E53" s="103"/>
      <c r="F53" s="99"/>
      <c r="G53" s="99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</row>
    <row r="54" spans="1:19" ht="12" customHeight="1">
      <c r="A54" s="99"/>
      <c r="B54" s="100">
        <v>13</v>
      </c>
      <c r="C54" s="101" t="s">
        <v>301</v>
      </c>
      <c r="D54" s="99"/>
      <c r="E54" s="103"/>
      <c r="F54" s="99"/>
      <c r="G54" s="99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</row>
    <row r="55" spans="1:19" ht="12" customHeight="1">
      <c r="A55" s="84">
        <v>26</v>
      </c>
      <c r="B55" s="50" t="str">
        <f>СпВл!A32</f>
        <v>Емельянов Александр</v>
      </c>
      <c r="C55" s="103"/>
      <c r="D55" s="99"/>
      <c r="E55" s="103"/>
      <c r="F55" s="99"/>
      <c r="G55" s="99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</row>
    <row r="56" spans="1:19" ht="12" customHeight="1">
      <c r="A56" s="99"/>
      <c r="B56" s="99"/>
      <c r="C56" s="100">
        <v>23</v>
      </c>
      <c r="D56" s="101" t="s">
        <v>301</v>
      </c>
      <c r="E56" s="103"/>
      <c r="F56" s="107">
        <v>-31</v>
      </c>
      <c r="G56" s="45" t="str">
        <f>IF(G36=F20,F52,IF(G36=F52,F20,0))</f>
        <v>Яковлев Денис</v>
      </c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</row>
    <row r="57" spans="1:19" ht="12" customHeight="1">
      <c r="A57" s="84">
        <v>23</v>
      </c>
      <c r="B57" s="45" t="str">
        <f>СпВл!A29</f>
        <v>Ли Дарья</v>
      </c>
      <c r="C57" s="103"/>
      <c r="D57" s="103"/>
      <c r="E57" s="103"/>
      <c r="F57" s="99"/>
      <c r="G57" s="106" t="s">
        <v>182</v>
      </c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ht="12" customHeight="1">
      <c r="A58" s="99"/>
      <c r="B58" s="100">
        <v>14</v>
      </c>
      <c r="C58" s="104" t="s">
        <v>251</v>
      </c>
      <c r="D58" s="103"/>
      <c r="E58" s="103"/>
      <c r="F58" s="99"/>
      <c r="G58" s="99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</row>
    <row r="59" spans="1:19" ht="12" customHeight="1">
      <c r="A59" s="84">
        <v>10</v>
      </c>
      <c r="B59" s="50" t="str">
        <f>СпВл!A16</f>
        <v>Лукьянов Роман</v>
      </c>
      <c r="C59" s="99"/>
      <c r="D59" s="103"/>
      <c r="E59" s="103"/>
      <c r="F59" s="99"/>
      <c r="G59" s="99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</row>
    <row r="60" spans="1:19" ht="12" customHeight="1">
      <c r="A60" s="99"/>
      <c r="B60" s="99"/>
      <c r="C60" s="99"/>
      <c r="D60" s="100">
        <v>28</v>
      </c>
      <c r="E60" s="104" t="s">
        <v>294</v>
      </c>
      <c r="F60" s="99"/>
      <c r="G60" s="99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</row>
    <row r="61" spans="1:19" ht="12" customHeight="1">
      <c r="A61" s="84">
        <v>15</v>
      </c>
      <c r="B61" s="45" t="str">
        <f>СпВл!A21</f>
        <v>Грубов Виталий</v>
      </c>
      <c r="C61" s="99"/>
      <c r="D61" s="103"/>
      <c r="E61" s="99"/>
      <c r="F61" s="99"/>
      <c r="G61" s="99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</row>
    <row r="62" spans="1:19" ht="12" customHeight="1">
      <c r="A62" s="99"/>
      <c r="B62" s="100">
        <v>15</v>
      </c>
      <c r="C62" s="101" t="s">
        <v>311</v>
      </c>
      <c r="D62" s="103"/>
      <c r="E62" s="84">
        <v>-58</v>
      </c>
      <c r="F62" s="45" t="str">
        <f>IF(Вл2с!H14=Вл2с!G10,Вл2с!G18,IF(Вл2с!H14=Вл2с!G18,Вл2с!G10,0))</f>
        <v>Зубайдуллин Артем</v>
      </c>
      <c r="G62" s="99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</row>
    <row r="63" spans="1:19" ht="12" customHeight="1">
      <c r="A63" s="84">
        <v>18</v>
      </c>
      <c r="B63" s="50" t="str">
        <f>СпВл!A24</f>
        <v>Басс Кирилл</v>
      </c>
      <c r="C63" s="103"/>
      <c r="D63" s="103"/>
      <c r="E63" s="99"/>
      <c r="F63" s="100">
        <v>61</v>
      </c>
      <c r="G63" s="101" t="s">
        <v>335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</row>
    <row r="64" spans="1:19" ht="12" customHeight="1">
      <c r="A64" s="99"/>
      <c r="B64" s="99"/>
      <c r="C64" s="100">
        <v>24</v>
      </c>
      <c r="D64" s="104" t="s">
        <v>294</v>
      </c>
      <c r="E64" s="84">
        <v>-59</v>
      </c>
      <c r="F64" s="50" t="str">
        <f>IF(Вл2с!H30=Вл2с!G26,Вл2с!G34,IF(Вл2с!H30=Вл2с!G34,Вл2с!G26,0))</f>
        <v>Мазурин Александр</v>
      </c>
      <c r="G64" s="106" t="s">
        <v>128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</row>
    <row r="65" spans="1:19" ht="12" customHeight="1">
      <c r="A65" s="84">
        <v>31</v>
      </c>
      <c r="B65" s="45" t="str">
        <f>СпВл!A37</f>
        <v>Аксенов Андрей</v>
      </c>
      <c r="C65" s="103"/>
      <c r="D65" s="99"/>
      <c r="E65" s="99"/>
      <c r="F65" s="84">
        <v>-61</v>
      </c>
      <c r="G65" s="45" t="str">
        <f>IF(G63=F62,F64,IF(G63=F64,F62,0))</f>
        <v>Мазурин Александр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</row>
    <row r="66" spans="1:19" ht="12" customHeight="1">
      <c r="A66" s="99"/>
      <c r="B66" s="100">
        <v>16</v>
      </c>
      <c r="C66" s="104" t="s">
        <v>294</v>
      </c>
      <c r="D66" s="99"/>
      <c r="E66" s="99"/>
      <c r="F66" s="99"/>
      <c r="G66" s="106" t="s">
        <v>129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</row>
    <row r="67" spans="1:19" ht="12" customHeight="1">
      <c r="A67" s="84">
        <v>2</v>
      </c>
      <c r="B67" s="50" t="str">
        <f>СпВл!A8</f>
        <v>Ратникова Наталья</v>
      </c>
      <c r="C67" s="99"/>
      <c r="D67" s="99"/>
      <c r="E67" s="1"/>
      <c r="F67" s="1"/>
      <c r="G67" s="1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</row>
    <row r="68" spans="1:19" ht="12" customHeight="1">
      <c r="A68" s="99"/>
      <c r="B68" s="99"/>
      <c r="C68" s="99"/>
      <c r="D68" s="99"/>
      <c r="E68" s="1"/>
      <c r="F68" s="1"/>
      <c r="G68" s="1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1:19" ht="12" customHeight="1">
      <c r="A69" s="1"/>
      <c r="B69" s="1"/>
      <c r="C69" s="1"/>
      <c r="D69" s="1"/>
      <c r="E69" s="1"/>
      <c r="F69" s="1"/>
      <c r="G69" s="1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</row>
    <row r="70" spans="1:19" ht="12" customHeight="1">
      <c r="A70" s="1"/>
      <c r="B70" s="1"/>
      <c r="C70" s="1"/>
      <c r="D70" s="1"/>
      <c r="E70" s="1"/>
      <c r="F70" s="1"/>
      <c r="G70" s="1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</row>
    <row r="71" spans="1:19" ht="12" customHeight="1">
      <c r="A71" s="1"/>
      <c r="B71" s="1"/>
      <c r="C71" s="1"/>
      <c r="D71" s="1"/>
      <c r="E71" s="1"/>
      <c r="F71" s="1"/>
      <c r="G71" s="1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</row>
    <row r="72" spans="1:19" ht="12" customHeight="1">
      <c r="A72" s="1"/>
      <c r="B72" s="1"/>
      <c r="C72" s="1"/>
      <c r="D72" s="1"/>
      <c r="E72" s="1"/>
      <c r="F72" s="1"/>
      <c r="G72" s="1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</row>
    <row r="73" spans="1:19" ht="12" customHeight="1">
      <c r="A73" s="1"/>
      <c r="B73" s="1"/>
      <c r="C73" s="1"/>
      <c r="D73" s="1"/>
      <c r="E73" s="1"/>
      <c r="F73" s="1"/>
      <c r="G73" s="1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</row>
    <row r="74" spans="1:19" ht="12" customHeight="1">
      <c r="A74" s="1"/>
      <c r="B74" s="1"/>
      <c r="C74" s="1"/>
      <c r="D74" s="1"/>
      <c r="E74" s="1"/>
      <c r="F74" s="1"/>
      <c r="G74" s="1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</row>
    <row r="75" spans="1:19" ht="12" customHeight="1">
      <c r="A75" s="1"/>
      <c r="B75" s="1"/>
      <c r="C75" s="1"/>
      <c r="D75" s="1"/>
      <c r="E75" s="1"/>
      <c r="F75" s="1"/>
      <c r="G75" s="1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</row>
    <row r="76" spans="1:19" ht="12" customHeight="1">
      <c r="A76" s="1"/>
      <c r="B76" s="1"/>
      <c r="C76" s="1"/>
      <c r="D76" s="1"/>
      <c r="E76" s="1"/>
      <c r="F76" s="1"/>
      <c r="G76" s="1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</row>
    <row r="77" spans="8:19" ht="9" customHeight="1"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</row>
    <row r="78" spans="8:19" ht="9" customHeight="1"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</row>
    <row r="79" spans="1:19" ht="9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</row>
    <row r="80" spans="1:19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</row>
  </sheetData>
  <sheetProtection sheet="1" objects="1" scenarios="1"/>
  <mergeCells count="3">
    <mergeCell ref="A3:G3"/>
    <mergeCell ref="A1:G1"/>
    <mergeCell ref="A2:G2"/>
  </mergeCells>
  <conditionalFormatting sqref="A4:D68 E4:G6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K5" sqref="K5"/>
    </sheetView>
  </sheetViews>
  <sheetFormatPr defaultColWidth="9.00390625" defaultRowHeight="12.75"/>
  <cols>
    <col min="1" max="1" width="4.00390625" style="111" customWidth="1"/>
    <col min="2" max="2" width="13.875" style="111" customWidth="1"/>
    <col min="3" max="8" width="12.75390625" style="111" customWidth="1"/>
    <col min="9" max="11" width="6.75390625" style="111" customWidth="1"/>
    <col min="12" max="16384" width="9.125" style="111" customWidth="1"/>
  </cols>
  <sheetData>
    <row r="1" spans="1:11" ht="15.75">
      <c r="A1" s="110" t="str">
        <f>СпВл!A1</f>
        <v>Кубок Республики Башкортостан 2013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>
      <c r="A2" s="96" t="str">
        <f>СпВл!A2</f>
        <v>Высшая лига 40-го Этапа Бадретдинов 50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.75">
      <c r="A3" s="98">
        <f>СпВл!A3</f>
        <v>41560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9" ht="12.75">
      <c r="A4" s="84">
        <v>-1</v>
      </c>
      <c r="B4" s="45" t="str">
        <f>IF(Вл1с!C6=Вл1с!B5,Вл1с!B7,IF(Вл1с!C6=Вл1с!B7,Вл1с!B5,0))</f>
        <v>_</v>
      </c>
      <c r="C4" s="99"/>
      <c r="D4" s="84">
        <v>-25</v>
      </c>
      <c r="E4" s="45" t="str">
        <f>IF(Вл1с!E12=Вл1с!D8,Вл1с!D16,IF(Вл1с!E12=Вл1с!D16,Вл1с!D8,0))</f>
        <v>Семенов Константин</v>
      </c>
      <c r="F4" s="99"/>
      <c r="G4" s="99"/>
      <c r="H4" s="99"/>
      <c r="I4" s="99"/>
      <c r="J4" s="99"/>
      <c r="K4" s="99"/>
      <c r="L4"/>
      <c r="M4"/>
      <c r="N4"/>
      <c r="O4"/>
      <c r="P4"/>
      <c r="Q4"/>
      <c r="R4"/>
      <c r="S4"/>
    </row>
    <row r="5" spans="1:19" ht="12.75">
      <c r="A5" s="84"/>
      <c r="B5" s="100">
        <v>32</v>
      </c>
      <c r="C5" s="112" t="s">
        <v>309</v>
      </c>
      <c r="D5" s="99"/>
      <c r="E5" s="103"/>
      <c r="F5" s="99"/>
      <c r="G5" s="99"/>
      <c r="H5" s="99"/>
      <c r="I5" s="99"/>
      <c r="J5" s="99"/>
      <c r="K5" s="99"/>
      <c r="L5"/>
      <c r="M5"/>
      <c r="N5"/>
      <c r="O5"/>
      <c r="P5"/>
      <c r="Q5"/>
      <c r="R5"/>
      <c r="S5"/>
    </row>
    <row r="6" spans="1:19" ht="12.75">
      <c r="A6" s="84">
        <v>-2</v>
      </c>
      <c r="B6" s="50" t="str">
        <f>IF(Вл1с!C10=Вл1с!B9,Вл1с!B11,IF(Вл1с!C10=Вл1с!B11,Вл1с!B9,0))</f>
        <v>Байрамалов Леонид</v>
      </c>
      <c r="C6" s="100">
        <v>40</v>
      </c>
      <c r="D6" s="112" t="s">
        <v>309</v>
      </c>
      <c r="E6" s="100">
        <v>52</v>
      </c>
      <c r="F6" s="112" t="s">
        <v>293</v>
      </c>
      <c r="G6" s="99"/>
      <c r="H6" s="99"/>
      <c r="I6" s="99"/>
      <c r="J6" s="99"/>
      <c r="K6" s="99"/>
      <c r="L6"/>
      <c r="M6"/>
      <c r="N6"/>
      <c r="O6"/>
      <c r="P6"/>
      <c r="Q6"/>
      <c r="R6"/>
      <c r="S6"/>
    </row>
    <row r="7" spans="1:19" ht="12.75">
      <c r="A7" s="84"/>
      <c r="B7" s="84">
        <v>-24</v>
      </c>
      <c r="C7" s="50" t="str">
        <f>IF(Вл1с!D64=Вл1с!C62,Вл1с!C66,IF(Вл1с!D64=Вл1с!C66,Вл1с!C62,0))</f>
        <v>Басс Кирилл</v>
      </c>
      <c r="D7" s="103"/>
      <c r="E7" s="103"/>
      <c r="F7" s="103"/>
      <c r="G7" s="99"/>
      <c r="H7" s="99"/>
      <c r="I7" s="99"/>
      <c r="J7" s="99"/>
      <c r="K7" s="99"/>
      <c r="L7"/>
      <c r="M7"/>
      <c r="N7"/>
      <c r="O7"/>
      <c r="P7"/>
      <c r="Q7"/>
      <c r="R7"/>
      <c r="S7"/>
    </row>
    <row r="8" spans="1:19" ht="12.75">
      <c r="A8" s="84">
        <v>-3</v>
      </c>
      <c r="B8" s="45" t="str">
        <f>IF(Вл1с!C14=Вл1с!B13,Вл1с!B15,IF(Вл1с!C14=Вл1с!B15,Вл1с!B13,0))</f>
        <v>Хайруллин Ренат</v>
      </c>
      <c r="C8" s="99"/>
      <c r="D8" s="100">
        <v>48</v>
      </c>
      <c r="E8" s="113" t="s">
        <v>309</v>
      </c>
      <c r="F8" s="103"/>
      <c r="G8" s="99"/>
      <c r="H8" s="99"/>
      <c r="I8" s="99"/>
      <c r="J8" s="99"/>
      <c r="K8" s="99"/>
      <c r="L8"/>
      <c r="M8"/>
      <c r="N8"/>
      <c r="O8"/>
      <c r="P8"/>
      <c r="Q8"/>
      <c r="R8"/>
      <c r="S8"/>
    </row>
    <row r="9" spans="1:19" ht="12.75">
      <c r="A9" s="84"/>
      <c r="B9" s="100">
        <v>33</v>
      </c>
      <c r="C9" s="112" t="s">
        <v>341</v>
      </c>
      <c r="D9" s="103"/>
      <c r="E9" s="108"/>
      <c r="F9" s="103"/>
      <c r="G9" s="99"/>
      <c r="H9" s="99"/>
      <c r="I9" s="99"/>
      <c r="J9" s="99"/>
      <c r="K9" s="99"/>
      <c r="L9"/>
      <c r="M9"/>
      <c r="N9"/>
      <c r="O9"/>
      <c r="P9"/>
      <c r="Q9"/>
      <c r="R9"/>
      <c r="S9"/>
    </row>
    <row r="10" spans="1:19" ht="12.75">
      <c r="A10" s="84">
        <v>-4</v>
      </c>
      <c r="B10" s="50" t="str">
        <f>IF(Вл1с!C18=Вл1с!B17,Вл1с!B19,IF(Вл1с!C18=Вл1с!B19,Вл1с!B17,0))</f>
        <v>Манайчев Владимир</v>
      </c>
      <c r="C10" s="100">
        <v>41</v>
      </c>
      <c r="D10" s="113" t="s">
        <v>341</v>
      </c>
      <c r="E10" s="108"/>
      <c r="F10" s="100">
        <v>56</v>
      </c>
      <c r="G10" s="112" t="s">
        <v>293</v>
      </c>
      <c r="H10" s="108"/>
      <c r="I10" s="99"/>
      <c r="J10" s="99"/>
      <c r="K10" s="99"/>
      <c r="L10"/>
      <c r="M10"/>
      <c r="N10"/>
      <c r="O10"/>
      <c r="P10"/>
      <c r="Q10"/>
      <c r="R10"/>
      <c r="S10"/>
    </row>
    <row r="11" spans="1:19" ht="12.75">
      <c r="A11" s="84"/>
      <c r="B11" s="84">
        <v>-23</v>
      </c>
      <c r="C11" s="50" t="str">
        <f>IF(Вл1с!D56=Вл1с!C54,Вл1с!C58,IF(Вл1с!D56=Вл1с!C58,Вл1с!C54,0))</f>
        <v>Ли Дарья</v>
      </c>
      <c r="D11" s="99"/>
      <c r="E11" s="108"/>
      <c r="F11" s="103"/>
      <c r="G11" s="103"/>
      <c r="H11" s="108"/>
      <c r="I11" s="99"/>
      <c r="J11" s="99"/>
      <c r="K11" s="99"/>
      <c r="L11"/>
      <c r="M11"/>
      <c r="N11"/>
      <c r="O11"/>
      <c r="P11"/>
      <c r="Q11"/>
      <c r="R11"/>
      <c r="S11"/>
    </row>
    <row r="12" spans="1:19" ht="12.75">
      <c r="A12" s="84">
        <v>-5</v>
      </c>
      <c r="B12" s="45" t="str">
        <f>IF(Вл1с!C22=Вл1с!B21,Вл1с!B23,IF(Вл1с!C22=Вл1с!B23,Вл1с!B21,0))</f>
        <v>Мицул Тимофей</v>
      </c>
      <c r="C12" s="99"/>
      <c r="D12" s="84">
        <v>-26</v>
      </c>
      <c r="E12" s="45" t="str">
        <f>IF(Вл1с!E28=Вл1с!D24,Вл1с!D32,IF(Вл1с!E28=Вл1с!D32,Вл1с!D24,0))</f>
        <v>Антонян Ваге</v>
      </c>
      <c r="F12" s="103"/>
      <c r="G12" s="103"/>
      <c r="H12" s="108"/>
      <c r="I12" s="99"/>
      <c r="J12" s="99"/>
      <c r="K12" s="99"/>
      <c r="L12"/>
      <c r="M12"/>
      <c r="N12"/>
      <c r="O12"/>
      <c r="P12"/>
      <c r="Q12"/>
      <c r="R12"/>
      <c r="S12"/>
    </row>
    <row r="13" spans="1:19" ht="12.75">
      <c r="A13" s="84"/>
      <c r="B13" s="100">
        <v>34</v>
      </c>
      <c r="C13" s="112" t="s">
        <v>305</v>
      </c>
      <c r="D13" s="99"/>
      <c r="E13" s="103"/>
      <c r="F13" s="103"/>
      <c r="G13" s="103"/>
      <c r="H13" s="108"/>
      <c r="I13" s="99"/>
      <c r="J13" s="99"/>
      <c r="K13" s="99"/>
      <c r="L13"/>
      <c r="M13"/>
      <c r="N13"/>
      <c r="O13"/>
      <c r="P13"/>
      <c r="Q13"/>
      <c r="R13"/>
      <c r="S13"/>
    </row>
    <row r="14" spans="1:19" ht="12.75">
      <c r="A14" s="84">
        <v>-6</v>
      </c>
      <c r="B14" s="50" t="str">
        <f>IF(Вл1с!C26=Вл1с!B25,Вл1с!B27,IF(Вл1с!C26=Вл1с!B27,Вл1с!B25,0))</f>
        <v>Герасев Михаил</v>
      </c>
      <c r="C14" s="100">
        <v>42</v>
      </c>
      <c r="D14" s="112" t="s">
        <v>303</v>
      </c>
      <c r="E14" s="100">
        <v>53</v>
      </c>
      <c r="F14" s="113" t="s">
        <v>299</v>
      </c>
      <c r="G14" s="100">
        <v>58</v>
      </c>
      <c r="H14" s="112" t="s">
        <v>293</v>
      </c>
      <c r="I14" s="99"/>
      <c r="J14" s="99"/>
      <c r="K14" s="99"/>
      <c r="L14"/>
      <c r="M14"/>
      <c r="N14"/>
      <c r="O14"/>
      <c r="P14"/>
      <c r="Q14"/>
      <c r="R14"/>
      <c r="S14"/>
    </row>
    <row r="15" spans="1:19" ht="12.75">
      <c r="A15" s="84"/>
      <c r="B15" s="84">
        <v>-22</v>
      </c>
      <c r="C15" s="50" t="str">
        <f>IF(Вл1с!D48=Вл1с!C46,Вл1с!C50,IF(Вл1с!D48=Вл1с!C50,Вл1с!C46,0))</f>
        <v>Смирнов Андрей</v>
      </c>
      <c r="D15" s="103"/>
      <c r="E15" s="103"/>
      <c r="F15" s="99"/>
      <c r="G15" s="103"/>
      <c r="H15" s="103"/>
      <c r="I15" s="99"/>
      <c r="J15" s="99"/>
      <c r="K15" s="99"/>
      <c r="L15"/>
      <c r="M15"/>
      <c r="N15"/>
      <c r="O15"/>
      <c r="P15"/>
      <c r="Q15"/>
      <c r="R15"/>
      <c r="S15"/>
    </row>
    <row r="16" spans="1:19" ht="12.75">
      <c r="A16" s="84">
        <v>-7</v>
      </c>
      <c r="B16" s="45" t="str">
        <f>IF(Вл1с!C30=Вл1с!B29,Вл1с!B31,IF(Вл1с!C30=Вл1с!B31,Вл1с!B29,0))</f>
        <v>Кузнецов Дмитрий</v>
      </c>
      <c r="C16" s="99"/>
      <c r="D16" s="100">
        <v>49</v>
      </c>
      <c r="E16" s="113" t="s">
        <v>332</v>
      </c>
      <c r="F16" s="99"/>
      <c r="G16" s="103"/>
      <c r="H16" s="103"/>
      <c r="I16" s="99"/>
      <c r="J16" s="99"/>
      <c r="K16" s="99"/>
      <c r="L16"/>
      <c r="M16"/>
      <c r="N16"/>
      <c r="O16"/>
      <c r="P16"/>
      <c r="Q16"/>
      <c r="R16"/>
      <c r="S16"/>
    </row>
    <row r="17" spans="1:19" ht="12.75">
      <c r="A17" s="84"/>
      <c r="B17" s="100">
        <v>35</v>
      </c>
      <c r="C17" s="112" t="s">
        <v>339</v>
      </c>
      <c r="D17" s="103"/>
      <c r="E17" s="108"/>
      <c r="F17" s="99"/>
      <c r="G17" s="103"/>
      <c r="H17" s="103"/>
      <c r="I17" s="99"/>
      <c r="J17" s="99"/>
      <c r="K17" s="99"/>
      <c r="L17"/>
      <c r="M17"/>
      <c r="N17"/>
      <c r="O17"/>
      <c r="P17"/>
      <c r="Q17"/>
      <c r="R17"/>
      <c r="S17"/>
    </row>
    <row r="18" spans="1:19" ht="12.75">
      <c r="A18" s="84">
        <v>-8</v>
      </c>
      <c r="B18" s="50" t="str">
        <f>IF(Вл1с!C34=Вл1с!B33,Вл1с!B35,IF(Вл1с!C34=Вл1с!B35,Вл1с!B33,0))</f>
        <v>Арсланов Ильназ</v>
      </c>
      <c r="C18" s="100">
        <v>43</v>
      </c>
      <c r="D18" s="113" t="s">
        <v>332</v>
      </c>
      <c r="E18" s="108"/>
      <c r="F18" s="84">
        <v>-30</v>
      </c>
      <c r="G18" s="50" t="str">
        <f>IF(Вл1с!F52=Вл1с!E44,Вл1с!E60,IF(Вл1с!F52=Вл1с!E60,Вл1с!E44,0))</f>
        <v>Зубайдуллин Артем</v>
      </c>
      <c r="H18" s="103"/>
      <c r="I18" s="99"/>
      <c r="J18" s="99"/>
      <c r="K18" s="99"/>
      <c r="L18"/>
      <c r="M18"/>
      <c r="N18"/>
      <c r="O18"/>
      <c r="P18"/>
      <c r="Q18"/>
      <c r="R18"/>
      <c r="S18"/>
    </row>
    <row r="19" spans="1:19" ht="12.75">
      <c r="A19" s="84"/>
      <c r="B19" s="107">
        <v>-21</v>
      </c>
      <c r="C19" s="50" t="str">
        <f>IF(Вл1с!D40=Вл1с!C38,Вл1с!C42,IF(Вл1с!D40=Вл1с!C42,Вл1с!C38,0))</f>
        <v>Искаров Руслан</v>
      </c>
      <c r="D19" s="99"/>
      <c r="E19" s="108"/>
      <c r="F19" s="99"/>
      <c r="G19" s="108"/>
      <c r="H19" s="103"/>
      <c r="I19" s="99"/>
      <c r="J19" s="99"/>
      <c r="K19" s="99"/>
      <c r="L19"/>
      <c r="M19"/>
      <c r="N19"/>
      <c r="O19"/>
      <c r="P19"/>
      <c r="Q19"/>
      <c r="R19"/>
      <c r="S19"/>
    </row>
    <row r="20" spans="1:19" ht="12.75">
      <c r="A20" s="84">
        <v>-9</v>
      </c>
      <c r="B20" s="45" t="str">
        <f>IF(Вл1с!C38=Вл1с!B37,Вл1с!B39,IF(Вл1с!C38=Вл1с!B39,Вл1с!B37,0))</f>
        <v>Сагитов Александр</v>
      </c>
      <c r="C20" s="99"/>
      <c r="D20" s="84">
        <v>-27</v>
      </c>
      <c r="E20" s="45" t="str">
        <f>IF(Вл1с!E44=Вл1с!D40,Вл1с!D48,IF(Вл1с!E44=Вл1с!D48,Вл1с!D40,0))</f>
        <v>Маневич Сергей</v>
      </c>
      <c r="F20" s="99"/>
      <c r="G20" s="108"/>
      <c r="H20" s="103"/>
      <c r="I20" s="99"/>
      <c r="J20" s="99"/>
      <c r="K20" s="99"/>
      <c r="L20"/>
      <c r="M20"/>
      <c r="N20"/>
      <c r="O20"/>
      <c r="P20"/>
      <c r="Q20"/>
      <c r="R20"/>
      <c r="S20"/>
    </row>
    <row r="21" spans="1:19" ht="12.75">
      <c r="A21" s="84"/>
      <c r="B21" s="100">
        <v>36</v>
      </c>
      <c r="C21" s="112" t="s">
        <v>297</v>
      </c>
      <c r="D21" s="99"/>
      <c r="E21" s="103"/>
      <c r="F21" s="99"/>
      <c r="G21" s="108"/>
      <c r="H21" s="103"/>
      <c r="I21" s="99"/>
      <c r="J21" s="99"/>
      <c r="K21" s="99"/>
      <c r="L21"/>
      <c r="M21"/>
      <c r="N21"/>
      <c r="O21"/>
      <c r="P21"/>
      <c r="Q21"/>
      <c r="R21"/>
      <c r="S21"/>
    </row>
    <row r="22" spans="1:19" ht="12.75">
      <c r="A22" s="84">
        <v>-10</v>
      </c>
      <c r="B22" s="50" t="str">
        <f>IF(Вл1с!C42=Вл1с!B41,Вл1с!B43,IF(Вл1с!C42=Вл1с!B43,Вл1с!B41,0))</f>
        <v>Сайфуллина Азалия</v>
      </c>
      <c r="C22" s="100">
        <v>44</v>
      </c>
      <c r="D22" s="112" t="s">
        <v>298</v>
      </c>
      <c r="E22" s="100">
        <v>54</v>
      </c>
      <c r="F22" s="112" t="s">
        <v>298</v>
      </c>
      <c r="G22" s="108"/>
      <c r="H22" s="100">
        <v>60</v>
      </c>
      <c r="I22" s="114" t="s">
        <v>293</v>
      </c>
      <c r="J22" s="112"/>
      <c r="K22" s="112"/>
      <c r="L22"/>
      <c r="M22"/>
      <c r="N22"/>
      <c r="O22"/>
      <c r="P22"/>
      <c r="Q22"/>
      <c r="R22"/>
      <c r="S22"/>
    </row>
    <row r="23" spans="1:19" ht="12.75">
      <c r="A23" s="84"/>
      <c r="B23" s="84">
        <v>-20</v>
      </c>
      <c r="C23" s="50" t="str">
        <f>IF(Вл1с!D32=Вл1с!C30,Вл1с!C34,IF(Вл1с!D32=Вл1с!C34,Вл1с!C30,0))</f>
        <v>Коврижников Максим</v>
      </c>
      <c r="D23" s="103"/>
      <c r="E23" s="103"/>
      <c r="F23" s="103"/>
      <c r="G23" s="108"/>
      <c r="H23" s="103"/>
      <c r="I23" s="109"/>
      <c r="J23" s="115" t="s">
        <v>183</v>
      </c>
      <c r="K23" s="115"/>
      <c r="L23"/>
      <c r="M23"/>
      <c r="N23"/>
      <c r="O23"/>
      <c r="P23"/>
      <c r="Q23"/>
      <c r="R23"/>
      <c r="S23"/>
    </row>
    <row r="24" spans="1:19" ht="12.75">
      <c r="A24" s="84">
        <v>-11</v>
      </c>
      <c r="B24" s="45" t="str">
        <f>IF(Вл1с!C46=Вл1с!B45,Вл1с!B47,IF(Вл1с!C46=Вл1с!B47,Вл1с!B45,0))</f>
        <v>Новокшонов Ярослав</v>
      </c>
      <c r="C24" s="99"/>
      <c r="D24" s="100">
        <v>50</v>
      </c>
      <c r="E24" s="113" t="s">
        <v>298</v>
      </c>
      <c r="F24" s="103"/>
      <c r="G24" s="108"/>
      <c r="H24" s="103"/>
      <c r="I24" s="99"/>
      <c r="J24" s="99"/>
      <c r="K24" s="99"/>
      <c r="L24"/>
      <c r="M24"/>
      <c r="N24"/>
      <c r="O24"/>
      <c r="P24"/>
      <c r="Q24"/>
      <c r="R24"/>
      <c r="S24"/>
    </row>
    <row r="25" spans="1:19" ht="12.75">
      <c r="A25" s="84"/>
      <c r="B25" s="100">
        <v>37</v>
      </c>
      <c r="C25" s="112" t="s">
        <v>316</v>
      </c>
      <c r="D25" s="103"/>
      <c r="E25" s="108"/>
      <c r="F25" s="103"/>
      <c r="G25" s="108"/>
      <c r="H25" s="103"/>
      <c r="I25" s="99"/>
      <c r="J25" s="99"/>
      <c r="K25" s="99"/>
      <c r="L25"/>
      <c r="M25"/>
      <c r="N25"/>
      <c r="O25"/>
      <c r="P25"/>
      <c r="Q25"/>
      <c r="R25"/>
      <c r="S25"/>
    </row>
    <row r="26" spans="1:19" ht="12.75">
      <c r="A26" s="84">
        <v>-12</v>
      </c>
      <c r="B26" s="50" t="str">
        <f>IF(Вл1с!C50=Вл1с!B49,Вл1с!B51,IF(Вл1с!C50=Вл1с!B51,Вл1с!B49,0))</f>
        <v>Мухутдинов Динар</v>
      </c>
      <c r="C26" s="100">
        <v>45</v>
      </c>
      <c r="D26" s="113" t="s">
        <v>340</v>
      </c>
      <c r="E26" s="108"/>
      <c r="F26" s="100">
        <v>57</v>
      </c>
      <c r="G26" s="112" t="s">
        <v>301</v>
      </c>
      <c r="H26" s="103"/>
      <c r="I26" s="99"/>
      <c r="J26" s="99"/>
      <c r="K26" s="99"/>
      <c r="L26"/>
      <c r="M26"/>
      <c r="N26"/>
      <c r="O26"/>
      <c r="P26"/>
      <c r="Q26"/>
      <c r="R26"/>
      <c r="S26"/>
    </row>
    <row r="27" spans="1:19" ht="12.75">
      <c r="A27" s="84"/>
      <c r="B27" s="84">
        <v>-19</v>
      </c>
      <c r="C27" s="50" t="str">
        <f>IF(Вл1с!D24=Вл1с!C22,Вл1с!C26,IF(Вл1с!D24=Вл1с!C26,Вл1с!C22,0))</f>
        <v>Шакиров Ильяс</v>
      </c>
      <c r="D27" s="99"/>
      <c r="E27" s="108"/>
      <c r="F27" s="103"/>
      <c r="G27" s="103"/>
      <c r="H27" s="103"/>
      <c r="I27" s="99"/>
      <c r="J27" s="99"/>
      <c r="K27" s="99"/>
      <c r="L27"/>
      <c r="M27"/>
      <c r="N27"/>
      <c r="O27"/>
      <c r="P27"/>
      <c r="Q27"/>
      <c r="R27"/>
      <c r="S27"/>
    </row>
    <row r="28" spans="1:19" ht="12.75">
      <c r="A28" s="84">
        <v>-13</v>
      </c>
      <c r="B28" s="45" t="str">
        <f>IF(Вл1с!C54=Вл1с!B53,Вл1с!B55,IF(Вл1с!C54=Вл1с!B55,Вл1с!B53,0))</f>
        <v>Емельянов Александр</v>
      </c>
      <c r="C28" s="99"/>
      <c r="D28" s="84">
        <v>-28</v>
      </c>
      <c r="E28" s="45" t="str">
        <f>IF(Вл1с!E60=Вл1с!D56,Вл1с!D64,IF(Вл1с!E60=Вл1с!D64,Вл1с!D56,0))</f>
        <v>Мазурин Александр</v>
      </c>
      <c r="F28" s="103"/>
      <c r="G28" s="103"/>
      <c r="H28" s="103"/>
      <c r="I28" s="99"/>
      <c r="J28" s="99"/>
      <c r="K28" s="99"/>
      <c r="L28"/>
      <c r="M28"/>
      <c r="N28"/>
      <c r="O28"/>
      <c r="P28"/>
      <c r="Q28"/>
      <c r="R28"/>
      <c r="S28"/>
    </row>
    <row r="29" spans="1:19" ht="12.75">
      <c r="A29" s="84"/>
      <c r="B29" s="100">
        <v>38</v>
      </c>
      <c r="C29" s="112" t="s">
        <v>272</v>
      </c>
      <c r="D29" s="99"/>
      <c r="E29" s="103"/>
      <c r="F29" s="103"/>
      <c r="G29" s="103"/>
      <c r="H29" s="103"/>
      <c r="I29" s="99"/>
      <c r="J29" s="99"/>
      <c r="K29" s="99"/>
      <c r="L29"/>
      <c r="M29"/>
      <c r="N29"/>
      <c r="O29"/>
      <c r="P29"/>
      <c r="Q29"/>
      <c r="R29"/>
      <c r="S29"/>
    </row>
    <row r="30" spans="1:19" ht="12.75">
      <c r="A30" s="84">
        <v>-14</v>
      </c>
      <c r="B30" s="50" t="str">
        <f>IF(Вл1с!C58=Вл1с!B57,Вл1с!B59,IF(Вл1с!C58=Вл1с!B59,Вл1с!B57,0))</f>
        <v>Лукьянов Роман</v>
      </c>
      <c r="C30" s="100">
        <v>46</v>
      </c>
      <c r="D30" s="112" t="s">
        <v>336</v>
      </c>
      <c r="E30" s="100">
        <v>55</v>
      </c>
      <c r="F30" s="113" t="s">
        <v>301</v>
      </c>
      <c r="G30" s="100">
        <v>59</v>
      </c>
      <c r="H30" s="113" t="s">
        <v>306</v>
      </c>
      <c r="I30" s="99"/>
      <c r="J30" s="99"/>
      <c r="K30" s="99"/>
      <c r="L30"/>
      <c r="M30"/>
      <c r="N30"/>
      <c r="O30"/>
      <c r="P30"/>
      <c r="Q30"/>
      <c r="R30"/>
      <c r="S30"/>
    </row>
    <row r="31" spans="1:19" ht="12.75">
      <c r="A31" s="84"/>
      <c r="B31" s="84">
        <v>-18</v>
      </c>
      <c r="C31" s="50" t="str">
        <f>IF(Вл1с!D16=Вл1с!C14,Вл1с!C18,IF(Вл1с!D16=Вл1с!C18,Вл1с!C14,0))</f>
        <v>Исмайлов Азамат</v>
      </c>
      <c r="D31" s="103"/>
      <c r="E31" s="103"/>
      <c r="F31" s="99"/>
      <c r="G31" s="103"/>
      <c r="H31" s="99"/>
      <c r="I31" s="99"/>
      <c r="J31" s="99"/>
      <c r="K31" s="99"/>
      <c r="L31"/>
      <c r="M31"/>
      <c r="N31"/>
      <c r="O31"/>
      <c r="P31"/>
      <c r="Q31"/>
      <c r="R31"/>
      <c r="S31"/>
    </row>
    <row r="32" spans="1:19" ht="12.75">
      <c r="A32" s="84">
        <v>-15</v>
      </c>
      <c r="B32" s="45" t="str">
        <f>IF(Вл1с!C62=Вл1с!B61,Вл1с!B63,IF(Вл1с!C62=Вл1с!B63,Вл1с!B61,0))</f>
        <v>Грубов Виталий</v>
      </c>
      <c r="C32" s="99"/>
      <c r="D32" s="100">
        <v>51</v>
      </c>
      <c r="E32" s="113" t="s">
        <v>338</v>
      </c>
      <c r="F32" s="99"/>
      <c r="G32" s="103"/>
      <c r="H32" s="84">
        <v>-60</v>
      </c>
      <c r="I32" s="45" t="str">
        <f>IF(I22=H14,H30,IF(I22=H30,H14,0))</f>
        <v>Бочаров Артем</v>
      </c>
      <c r="J32" s="45"/>
      <c r="K32" s="45"/>
      <c r="L32"/>
      <c r="M32"/>
      <c r="N32"/>
      <c r="O32"/>
      <c r="P32"/>
      <c r="Q32"/>
      <c r="R32"/>
      <c r="S32"/>
    </row>
    <row r="33" spans="1:19" ht="12.75">
      <c r="A33" s="84"/>
      <c r="B33" s="100">
        <v>39</v>
      </c>
      <c r="C33" s="112" t="s">
        <v>308</v>
      </c>
      <c r="D33" s="103"/>
      <c r="E33" s="108"/>
      <c r="F33" s="99"/>
      <c r="G33" s="103"/>
      <c r="H33" s="99"/>
      <c r="I33" s="109"/>
      <c r="J33" s="115" t="s">
        <v>184</v>
      </c>
      <c r="K33" s="115"/>
      <c r="L33"/>
      <c r="M33"/>
      <c r="N33"/>
      <c r="O33"/>
      <c r="P33"/>
      <c r="Q33"/>
      <c r="R33"/>
      <c r="S33"/>
    </row>
    <row r="34" spans="1:19" ht="12.75">
      <c r="A34" s="84">
        <v>-16</v>
      </c>
      <c r="B34" s="50" t="str">
        <f>IF(Вл1с!C66=Вл1с!B65,Вл1с!B67,IF(Вл1с!C66=Вл1с!B67,Вл1с!B65,0))</f>
        <v>Аксенов Андрей</v>
      </c>
      <c r="C34" s="100">
        <v>47</v>
      </c>
      <c r="D34" s="113" t="s">
        <v>338</v>
      </c>
      <c r="E34" s="108"/>
      <c r="F34" s="84">
        <v>-29</v>
      </c>
      <c r="G34" s="50" t="str">
        <f>IF(Вл1с!F20=Вл1с!E12,Вл1с!E28,IF(Вл1с!F20=Вл1с!E28,Вл1с!E12,0))</f>
        <v>Бочаров Артем</v>
      </c>
      <c r="H34" s="99"/>
      <c r="I34" s="99"/>
      <c r="J34" s="99"/>
      <c r="K34" s="99"/>
      <c r="L34"/>
      <c r="M34"/>
      <c r="N34"/>
      <c r="O34"/>
      <c r="P34"/>
      <c r="Q34"/>
      <c r="R34"/>
      <c r="S34"/>
    </row>
    <row r="35" spans="1:19" ht="12.75">
      <c r="A35" s="84"/>
      <c r="B35" s="84">
        <v>-17</v>
      </c>
      <c r="C35" s="50" t="str">
        <f>IF(Вл1с!D8=Вл1с!C6,Вл1с!C10,IF(Вл1с!D8=Вл1с!C10,Вл1с!C6,0))</f>
        <v>Клоков Юрий</v>
      </c>
      <c r="D35" s="99"/>
      <c r="E35" s="108"/>
      <c r="F35" s="99"/>
      <c r="G35" s="99"/>
      <c r="H35" s="99"/>
      <c r="I35" s="99"/>
      <c r="J35" s="99"/>
      <c r="K35" s="99"/>
      <c r="L35"/>
      <c r="M35"/>
      <c r="N35"/>
      <c r="O35"/>
      <c r="P35"/>
      <c r="Q35"/>
      <c r="R35"/>
      <c r="S35"/>
    </row>
    <row r="36" spans="1:19" ht="12.75">
      <c r="A36" s="84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/>
      <c r="M36"/>
      <c r="N36"/>
      <c r="O36"/>
      <c r="P36"/>
      <c r="Q36"/>
      <c r="R36"/>
      <c r="S36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/>
      <c r="M37"/>
      <c r="N37"/>
      <c r="O37"/>
      <c r="P37"/>
      <c r="Q37"/>
      <c r="R37"/>
      <c r="S37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/>
      <c r="M38"/>
      <c r="N38"/>
      <c r="O38"/>
      <c r="P38"/>
      <c r="Q38"/>
      <c r="R38"/>
      <c r="S38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/>
      <c r="M39"/>
      <c r="N39"/>
      <c r="O39"/>
      <c r="P39"/>
      <c r="Q39"/>
      <c r="R39"/>
      <c r="S39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/>
      <c r="M40"/>
      <c r="N40"/>
      <c r="O40"/>
      <c r="P40"/>
      <c r="Q40"/>
      <c r="R40"/>
      <c r="S40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/>
      <c r="M41"/>
      <c r="N41"/>
      <c r="O41"/>
      <c r="P41"/>
      <c r="Q41"/>
      <c r="R41"/>
      <c r="S4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/>
      <c r="M42"/>
      <c r="N42"/>
      <c r="O42"/>
      <c r="P42"/>
      <c r="Q42"/>
      <c r="R42"/>
      <c r="S42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/>
      <c r="M43"/>
      <c r="N43"/>
      <c r="O43"/>
      <c r="P43"/>
      <c r="Q43"/>
      <c r="R43"/>
      <c r="S43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/>
      <c r="M44"/>
      <c r="N44"/>
      <c r="O44"/>
      <c r="P44"/>
      <c r="Q44"/>
      <c r="R44"/>
      <c r="S44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/>
      <c r="M45"/>
      <c r="N45"/>
      <c r="O45"/>
      <c r="P45"/>
      <c r="Q45"/>
      <c r="R45"/>
      <c r="S45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/>
      <c r="M46"/>
      <c r="N46"/>
      <c r="O46"/>
      <c r="P46"/>
      <c r="Q46"/>
      <c r="R46"/>
      <c r="S46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/>
      <c r="M47"/>
      <c r="N47"/>
      <c r="O47"/>
      <c r="P47"/>
      <c r="Q47"/>
      <c r="R47"/>
      <c r="S47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/>
      <c r="M48"/>
      <c r="N48"/>
      <c r="O48"/>
      <c r="P48"/>
      <c r="Q48"/>
      <c r="R48"/>
      <c r="S48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/>
      <c r="M49"/>
      <c r="N49"/>
      <c r="O49"/>
      <c r="P49"/>
      <c r="Q49"/>
      <c r="R49"/>
      <c r="S49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/>
      <c r="M50"/>
      <c r="N50"/>
      <c r="O50"/>
      <c r="P50"/>
      <c r="Q50"/>
      <c r="R50"/>
      <c r="S50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/>
      <c r="M51"/>
      <c r="N51"/>
      <c r="O51"/>
      <c r="P51"/>
      <c r="Q51"/>
      <c r="R51"/>
      <c r="S5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/>
      <c r="M52"/>
      <c r="N52"/>
      <c r="O52"/>
      <c r="P52"/>
      <c r="Q52"/>
      <c r="R52"/>
      <c r="S52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/>
      <c r="M53"/>
      <c r="N53"/>
      <c r="O53"/>
      <c r="P53"/>
      <c r="Q53"/>
      <c r="R53"/>
      <c r="S53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/>
      <c r="M54"/>
      <c r="N54"/>
      <c r="O54"/>
      <c r="P54"/>
      <c r="Q54"/>
      <c r="R54"/>
      <c r="S54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/>
      <c r="M55"/>
      <c r="N55"/>
      <c r="O55"/>
      <c r="P55"/>
      <c r="Q55"/>
      <c r="R55"/>
      <c r="S55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/>
      <c r="M56"/>
      <c r="N56"/>
      <c r="O56"/>
      <c r="P56"/>
      <c r="Q56"/>
      <c r="R56"/>
      <c r="S56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/>
      <c r="M57"/>
      <c r="N57"/>
      <c r="O57"/>
      <c r="P57"/>
      <c r="Q57"/>
      <c r="R57"/>
      <c r="S57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/>
      <c r="M58"/>
      <c r="N58"/>
      <c r="O58"/>
      <c r="P58"/>
      <c r="Q58"/>
      <c r="R58"/>
      <c r="S58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/>
      <c r="M59"/>
      <c r="N59"/>
      <c r="O59"/>
      <c r="P59"/>
      <c r="Q59"/>
      <c r="R59"/>
      <c r="S59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/>
      <c r="M60"/>
      <c r="N60"/>
      <c r="O60"/>
      <c r="P60"/>
      <c r="Q60"/>
      <c r="R60"/>
      <c r="S60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/>
      <c r="M61"/>
      <c r="N61"/>
      <c r="O61"/>
      <c r="P61"/>
      <c r="Q61"/>
      <c r="R61"/>
      <c r="S6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/>
      <c r="M62"/>
      <c r="N62"/>
      <c r="O62"/>
      <c r="P62"/>
      <c r="Q62"/>
      <c r="R62"/>
      <c r="S62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/>
      <c r="M63"/>
      <c r="N63"/>
      <c r="O63"/>
      <c r="P63"/>
      <c r="Q63"/>
      <c r="R63"/>
      <c r="S63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/>
      <c r="M64"/>
      <c r="N64"/>
      <c r="O64"/>
      <c r="P64"/>
      <c r="Q64"/>
      <c r="R64"/>
      <c r="S64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/>
      <c r="M65"/>
      <c r="N65"/>
      <c r="O65"/>
      <c r="P65"/>
      <c r="Q65"/>
      <c r="R65"/>
      <c r="S65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/>
      <c r="M66"/>
      <c r="N66"/>
      <c r="O66"/>
      <c r="P66"/>
      <c r="Q66"/>
      <c r="R66"/>
      <c r="S66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/>
      <c r="M67"/>
      <c r="N67"/>
      <c r="O67"/>
      <c r="P67"/>
      <c r="Q67"/>
      <c r="R67"/>
      <c r="S67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/>
      <c r="M68"/>
      <c r="N68"/>
      <c r="O68"/>
      <c r="P68"/>
      <c r="Q68"/>
      <c r="R68"/>
      <c r="S68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/>
      <c r="M69"/>
      <c r="N69"/>
      <c r="O69"/>
      <c r="P69"/>
      <c r="Q69"/>
      <c r="R69"/>
      <c r="S69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/>
      <c r="M70"/>
      <c r="N70"/>
      <c r="O70"/>
      <c r="P70"/>
      <c r="Q70"/>
      <c r="R70"/>
      <c r="S70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/>
      <c r="M71"/>
      <c r="N71"/>
      <c r="O71"/>
      <c r="P71"/>
      <c r="Q71"/>
      <c r="R71"/>
      <c r="S7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/>
      <c r="M72"/>
      <c r="N72"/>
      <c r="O72"/>
      <c r="P72"/>
      <c r="Q72"/>
      <c r="R72"/>
      <c r="S72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/>
      <c r="M73"/>
      <c r="N73"/>
      <c r="O73"/>
      <c r="P73"/>
      <c r="Q73"/>
      <c r="R73"/>
      <c r="S73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/>
      <c r="M74"/>
      <c r="N74"/>
      <c r="O74"/>
      <c r="P74"/>
      <c r="Q74"/>
      <c r="R74"/>
      <c r="S74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/>
      <c r="M75"/>
      <c r="N75"/>
      <c r="O75"/>
      <c r="P75"/>
      <c r="Q75"/>
      <c r="R75"/>
      <c r="S75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5">
    <mergeCell ref="A1:K1"/>
    <mergeCell ref="A2:K2"/>
    <mergeCell ref="A3:K3"/>
    <mergeCell ref="J23:K23"/>
    <mergeCell ref="J33:K33"/>
  </mergeCells>
  <conditionalFormatting sqref="A2:A3 A4:K3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134"/>
  <sheetViews>
    <sheetView view="pageBreakPreview" zoomScaleSheetLayoutView="100" workbookViewId="0" topLeftCell="A1">
      <selection activeCell="H5" sqref="H5"/>
    </sheetView>
  </sheetViews>
  <sheetFormatPr defaultColWidth="9.00390625" defaultRowHeight="12.75"/>
  <cols>
    <col min="1" max="1" width="41.875" style="2" customWidth="1"/>
    <col min="2" max="2" width="9.125" style="2" customWidth="1"/>
    <col min="3" max="3" width="10.625" style="2" bestFit="1" customWidth="1"/>
    <col min="4" max="16384" width="9.125" style="2" customWidth="1"/>
  </cols>
  <sheetData>
    <row r="1" spans="1:9" ht="20.2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15.75">
      <c r="A2" s="78" t="s">
        <v>292</v>
      </c>
      <c r="B2" s="78"/>
      <c r="C2" s="78"/>
      <c r="D2" s="78"/>
      <c r="E2" s="78"/>
      <c r="F2" s="78"/>
      <c r="G2" s="78"/>
      <c r="H2" s="78"/>
      <c r="I2" s="78"/>
    </row>
    <row r="3" spans="1:9" ht="15.75">
      <c r="A3" s="79">
        <v>41560</v>
      </c>
      <c r="B3" s="79"/>
      <c r="C3" s="79"/>
      <c r="D3" s="79"/>
      <c r="E3" s="79"/>
      <c r="F3" s="79"/>
      <c r="G3" s="79"/>
      <c r="H3" s="79"/>
      <c r="I3" s="79"/>
    </row>
    <row r="4" spans="1:9" ht="15.7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5" t="s">
        <v>2</v>
      </c>
      <c r="B6" s="6" t="s">
        <v>3</v>
      </c>
      <c r="C6" s="7" t="s">
        <v>4</v>
      </c>
      <c r="D6" s="7"/>
      <c r="E6" s="7"/>
      <c r="F6" s="7"/>
      <c r="G6" s="7"/>
      <c r="H6" s="7"/>
      <c r="I6" s="7"/>
    </row>
    <row r="7" spans="1:9" ht="18">
      <c r="A7" s="8" t="s">
        <v>293</v>
      </c>
      <c r="B7" s="9">
        <v>1</v>
      </c>
      <c r="C7" s="10" t="str">
        <f>'Ол1-4с'!J125</f>
        <v>Топорков Артур</v>
      </c>
      <c r="D7" s="7"/>
      <c r="E7" s="7"/>
      <c r="F7" s="7"/>
      <c r="G7" s="7"/>
      <c r="H7" s="7"/>
      <c r="I7" s="7"/>
    </row>
    <row r="8" spans="1:9" ht="18">
      <c r="A8" s="8" t="s">
        <v>294</v>
      </c>
      <c r="B8" s="9">
        <v>2</v>
      </c>
      <c r="C8" s="10" t="str">
        <f>'Ол1-4с'!J142</f>
        <v>Ратникова Наталья</v>
      </c>
      <c r="D8" s="7"/>
      <c r="E8" s="7"/>
      <c r="F8" s="7"/>
      <c r="G8" s="7"/>
      <c r="H8" s="7"/>
      <c r="I8" s="7"/>
    </row>
    <row r="9" spans="1:9" ht="18">
      <c r="A9" s="8" t="s">
        <v>295</v>
      </c>
      <c r="B9" s="9">
        <v>3</v>
      </c>
      <c r="C9" s="10" t="str">
        <f>'Ол5-6с'!L65</f>
        <v>Семенов Константин</v>
      </c>
      <c r="D9" s="7"/>
      <c r="E9" s="7"/>
      <c r="F9" s="7"/>
      <c r="G9" s="7"/>
      <c r="H9" s="7"/>
      <c r="I9" s="7"/>
    </row>
    <row r="10" spans="1:9" ht="18">
      <c r="A10" s="8" t="s">
        <v>296</v>
      </c>
      <c r="B10" s="9">
        <v>4</v>
      </c>
      <c r="C10" s="10" t="str">
        <f>'Ол5-6с'!L73</f>
        <v>Байрамалов Леонид</v>
      </c>
      <c r="D10" s="7"/>
      <c r="E10" s="7"/>
      <c r="F10" s="7"/>
      <c r="G10" s="7"/>
      <c r="H10" s="7"/>
      <c r="I10" s="7"/>
    </row>
    <row r="11" spans="1:9" ht="18">
      <c r="A11" s="8" t="s">
        <v>297</v>
      </c>
      <c r="B11" s="9">
        <v>5</v>
      </c>
      <c r="C11" s="10" t="str">
        <f>'Ол1-4с'!G261</f>
        <v>Лютый Олег</v>
      </c>
      <c r="D11" s="7"/>
      <c r="E11" s="7"/>
      <c r="F11" s="7"/>
      <c r="G11" s="7"/>
      <c r="H11" s="7"/>
      <c r="I11" s="7"/>
    </row>
    <row r="12" spans="1:9" ht="18">
      <c r="A12" s="8" t="s">
        <v>298</v>
      </c>
      <c r="B12" s="9">
        <v>6</v>
      </c>
      <c r="C12" s="10" t="str">
        <f>'Ол1-4с'!G263</f>
        <v>Смирнов Андрей</v>
      </c>
      <c r="D12" s="7"/>
      <c r="E12" s="7"/>
      <c r="F12" s="7"/>
      <c r="G12" s="7"/>
      <c r="H12" s="7"/>
      <c r="I12" s="7"/>
    </row>
    <row r="13" spans="1:9" ht="18">
      <c r="A13" s="8" t="s">
        <v>299</v>
      </c>
      <c r="B13" s="9">
        <v>7</v>
      </c>
      <c r="C13" s="11"/>
      <c r="D13" s="7"/>
      <c r="E13" s="7"/>
      <c r="F13" s="7"/>
      <c r="G13" s="7"/>
      <c r="H13" s="7"/>
      <c r="I13" s="7"/>
    </row>
    <row r="14" spans="1:9" ht="18">
      <c r="A14" s="8" t="s">
        <v>300</v>
      </c>
      <c r="B14" s="9">
        <v>8</v>
      </c>
      <c r="C14" s="11"/>
      <c r="D14" s="7"/>
      <c r="E14" s="7"/>
      <c r="F14" s="7"/>
      <c r="G14" s="7"/>
      <c r="H14" s="7"/>
      <c r="I14" s="7"/>
    </row>
    <row r="15" spans="1:9" ht="18">
      <c r="A15" s="8" t="s">
        <v>301</v>
      </c>
      <c r="B15" s="9">
        <v>9</v>
      </c>
      <c r="C15" s="11"/>
      <c r="D15" s="7"/>
      <c r="E15" s="7"/>
      <c r="F15" s="7"/>
      <c r="G15" s="7"/>
      <c r="H15" s="7"/>
      <c r="I15" s="7"/>
    </row>
    <row r="16" spans="1:9" ht="18">
      <c r="A16" s="8" t="s">
        <v>302</v>
      </c>
      <c r="B16" s="9">
        <v>10</v>
      </c>
      <c r="C16" s="11"/>
      <c r="D16" s="7"/>
      <c r="E16" s="7"/>
      <c r="F16" s="7"/>
      <c r="G16" s="7"/>
      <c r="H16" s="7"/>
      <c r="I16" s="7"/>
    </row>
    <row r="17" spans="1:9" ht="18">
      <c r="A17" s="8" t="s">
        <v>303</v>
      </c>
      <c r="B17" s="9">
        <v>11</v>
      </c>
      <c r="C17" s="11"/>
      <c r="D17" s="7"/>
      <c r="E17" s="7"/>
      <c r="F17" s="7"/>
      <c r="G17" s="7"/>
      <c r="H17" s="7"/>
      <c r="I17" s="7"/>
    </row>
    <row r="18" spans="1:9" ht="18">
      <c r="A18" s="8" t="s">
        <v>304</v>
      </c>
      <c r="B18" s="9">
        <v>12</v>
      </c>
      <c r="C18" s="11"/>
      <c r="D18" s="7"/>
      <c r="E18" s="7"/>
      <c r="F18" s="7"/>
      <c r="G18" s="7"/>
      <c r="H18" s="7"/>
      <c r="I18" s="7"/>
    </row>
    <row r="19" spans="1:9" ht="18">
      <c r="A19" s="8" t="s">
        <v>305</v>
      </c>
      <c r="B19" s="9">
        <v>13</v>
      </c>
      <c r="C19" s="11"/>
      <c r="D19" s="7"/>
      <c r="E19" s="7"/>
      <c r="F19" s="7"/>
      <c r="G19" s="7"/>
      <c r="H19" s="7"/>
      <c r="I19" s="7"/>
    </row>
    <row r="20" spans="1:9" ht="18">
      <c r="A20" s="8" t="s">
        <v>306</v>
      </c>
      <c r="B20" s="9">
        <v>14</v>
      </c>
      <c r="C20" s="11"/>
      <c r="D20" s="7"/>
      <c r="E20" s="7"/>
      <c r="F20" s="7"/>
      <c r="G20" s="7"/>
      <c r="H20" s="7"/>
      <c r="I20" s="7"/>
    </row>
    <row r="21" spans="1:9" ht="18">
      <c r="A21" s="8" t="s">
        <v>307</v>
      </c>
      <c r="B21" s="9">
        <v>15</v>
      </c>
      <c r="C21" s="11"/>
      <c r="D21" s="7"/>
      <c r="E21" s="7"/>
      <c r="F21" s="7"/>
      <c r="G21" s="7"/>
      <c r="H21" s="7"/>
      <c r="I21" s="7"/>
    </row>
    <row r="22" spans="1:9" ht="18">
      <c r="A22" s="8" t="s">
        <v>244</v>
      </c>
      <c r="B22" s="9">
        <v>16</v>
      </c>
      <c r="C22" s="11"/>
      <c r="D22" s="7"/>
      <c r="E22" s="7"/>
      <c r="F22" s="7"/>
      <c r="G22" s="7"/>
      <c r="H22" s="7"/>
      <c r="I22" s="7"/>
    </row>
    <row r="23" spans="1:9" ht="18">
      <c r="A23" s="8" t="s">
        <v>308</v>
      </c>
      <c r="B23" s="9">
        <v>17</v>
      </c>
      <c r="C23" s="11"/>
      <c r="D23" s="7"/>
      <c r="E23" s="7"/>
      <c r="F23" s="7"/>
      <c r="G23" s="7"/>
      <c r="H23" s="7"/>
      <c r="I23" s="7"/>
    </row>
    <row r="24" spans="1:9" ht="18">
      <c r="A24" s="8" t="s">
        <v>309</v>
      </c>
      <c r="B24" s="9">
        <v>18</v>
      </c>
      <c r="C24" s="11"/>
      <c r="D24" s="7"/>
      <c r="E24" s="7"/>
      <c r="F24" s="7"/>
      <c r="G24" s="7"/>
      <c r="H24" s="7"/>
      <c r="I24" s="7"/>
    </row>
    <row r="25" spans="1:9" ht="18">
      <c r="A25" s="8" t="s">
        <v>310</v>
      </c>
      <c r="B25" s="9">
        <v>19</v>
      </c>
      <c r="C25" s="11"/>
      <c r="D25" s="7"/>
      <c r="E25" s="7"/>
      <c r="F25" s="7"/>
      <c r="G25" s="7"/>
      <c r="H25" s="7"/>
      <c r="I25" s="7"/>
    </row>
    <row r="26" spans="1:9" ht="18">
      <c r="A26" s="8" t="s">
        <v>311</v>
      </c>
      <c r="B26" s="9">
        <v>20</v>
      </c>
      <c r="C26" s="11"/>
      <c r="D26" s="7"/>
      <c r="E26" s="7"/>
      <c r="F26" s="7"/>
      <c r="G26" s="7"/>
      <c r="H26" s="7"/>
      <c r="I26" s="7"/>
    </row>
    <row r="27" spans="1:9" ht="18">
      <c r="A27" s="8" t="s">
        <v>312</v>
      </c>
      <c r="B27" s="9">
        <v>21</v>
      </c>
      <c r="C27" s="11"/>
      <c r="D27" s="7"/>
      <c r="E27" s="7"/>
      <c r="F27" s="7"/>
      <c r="G27" s="7"/>
      <c r="H27" s="7"/>
      <c r="I27" s="7"/>
    </row>
    <row r="28" spans="1:9" ht="18">
      <c r="A28" s="8" t="s">
        <v>313</v>
      </c>
      <c r="B28" s="9">
        <v>22</v>
      </c>
      <c r="C28" s="11"/>
      <c r="D28" s="7"/>
      <c r="E28" s="7"/>
      <c r="F28" s="7"/>
      <c r="G28" s="7"/>
      <c r="H28" s="7"/>
      <c r="I28" s="7"/>
    </row>
    <row r="29" spans="1:9" ht="18">
      <c r="A29" s="8" t="s">
        <v>314</v>
      </c>
      <c r="B29" s="9">
        <v>23</v>
      </c>
      <c r="C29" s="11"/>
      <c r="D29" s="7"/>
      <c r="E29" s="7"/>
      <c r="F29" s="7"/>
      <c r="G29" s="7"/>
      <c r="H29" s="7"/>
      <c r="I29" s="7"/>
    </row>
    <row r="30" spans="1:9" ht="18">
      <c r="A30" s="8" t="s">
        <v>315</v>
      </c>
      <c r="B30" s="9">
        <v>24</v>
      </c>
      <c r="C30" s="11"/>
      <c r="D30" s="7"/>
      <c r="E30" s="7"/>
      <c r="F30" s="7"/>
      <c r="G30" s="7"/>
      <c r="H30" s="7"/>
      <c r="I30" s="7"/>
    </row>
    <row r="31" spans="1:9" ht="18">
      <c r="A31" s="8" t="s">
        <v>247</v>
      </c>
      <c r="B31" s="9">
        <v>25</v>
      </c>
      <c r="C31" s="11"/>
      <c r="D31" s="7"/>
      <c r="E31" s="7"/>
      <c r="F31" s="7"/>
      <c r="G31" s="7"/>
      <c r="H31" s="7"/>
      <c r="I31" s="7"/>
    </row>
    <row r="32" spans="1:9" ht="18">
      <c r="A32" s="8" t="s">
        <v>250</v>
      </c>
      <c r="B32" s="9">
        <v>26</v>
      </c>
      <c r="C32" s="11"/>
      <c r="D32" s="7"/>
      <c r="E32" s="7"/>
      <c r="F32" s="7"/>
      <c r="G32" s="7"/>
      <c r="H32" s="7"/>
      <c r="I32" s="7"/>
    </row>
    <row r="33" spans="1:9" ht="18">
      <c r="A33" s="8" t="s">
        <v>316</v>
      </c>
      <c r="B33" s="9">
        <v>27</v>
      </c>
      <c r="C33" s="11"/>
      <c r="D33" s="7"/>
      <c r="E33" s="7"/>
      <c r="F33" s="7"/>
      <c r="G33" s="7"/>
      <c r="H33" s="7"/>
      <c r="I33" s="7"/>
    </row>
    <row r="34" spans="1:9" ht="18">
      <c r="A34" s="8" t="s">
        <v>317</v>
      </c>
      <c r="B34" s="9">
        <v>28</v>
      </c>
      <c r="C34" s="11"/>
      <c r="D34" s="7"/>
      <c r="E34" s="7"/>
      <c r="F34" s="7"/>
      <c r="G34" s="7"/>
      <c r="H34" s="7"/>
      <c r="I34" s="7"/>
    </row>
    <row r="35" spans="1:9" ht="18">
      <c r="A35" s="8" t="s">
        <v>318</v>
      </c>
      <c r="B35" s="9">
        <v>29</v>
      </c>
      <c r="C35" s="11"/>
      <c r="D35" s="7"/>
      <c r="E35" s="7"/>
      <c r="F35" s="7"/>
      <c r="G35" s="7"/>
      <c r="H35" s="7"/>
      <c r="I35" s="7"/>
    </row>
    <row r="36" spans="1:9" ht="18">
      <c r="A36" s="8" t="s">
        <v>319</v>
      </c>
      <c r="B36" s="9">
        <v>30</v>
      </c>
      <c r="C36" s="11"/>
      <c r="D36" s="7"/>
      <c r="E36" s="7"/>
      <c r="F36" s="7"/>
      <c r="G36" s="7"/>
      <c r="H36" s="7"/>
      <c r="I36" s="7"/>
    </row>
    <row r="37" spans="1:9" ht="18">
      <c r="A37" s="8" t="s">
        <v>252</v>
      </c>
      <c r="B37" s="9">
        <v>31</v>
      </c>
      <c r="C37" s="11"/>
      <c r="D37" s="7"/>
      <c r="E37" s="7"/>
      <c r="F37" s="7"/>
      <c r="G37" s="7"/>
      <c r="H37" s="7"/>
      <c r="I37" s="7"/>
    </row>
    <row r="38" spans="1:9" ht="18">
      <c r="A38" s="8" t="s">
        <v>253</v>
      </c>
      <c r="B38" s="9">
        <v>32</v>
      </c>
      <c r="C38" s="11"/>
      <c r="D38" s="7"/>
      <c r="E38" s="7"/>
      <c r="F38" s="7"/>
      <c r="G38" s="7"/>
      <c r="H38" s="7"/>
      <c r="I38" s="7"/>
    </row>
    <row r="39" spans="1:9" ht="18">
      <c r="A39" s="8" t="s">
        <v>256</v>
      </c>
      <c r="B39" s="9">
        <v>33</v>
      </c>
      <c r="C39" s="11"/>
      <c r="D39" s="7"/>
      <c r="E39" s="7"/>
      <c r="F39" s="7"/>
      <c r="G39" s="7"/>
      <c r="H39" s="7"/>
      <c r="I39" s="7"/>
    </row>
    <row r="40" spans="1:9" ht="18">
      <c r="A40" s="8" t="s">
        <v>261</v>
      </c>
      <c r="B40" s="9">
        <v>34</v>
      </c>
      <c r="C40" s="11"/>
      <c r="D40" s="7"/>
      <c r="E40" s="7"/>
      <c r="F40" s="7"/>
      <c r="G40" s="7"/>
      <c r="H40" s="7"/>
      <c r="I40" s="7"/>
    </row>
    <row r="41" spans="1:9" ht="18">
      <c r="A41" s="8" t="s">
        <v>263</v>
      </c>
      <c r="B41" s="9">
        <v>35</v>
      </c>
      <c r="C41" s="11"/>
      <c r="D41" s="7"/>
      <c r="E41" s="7"/>
      <c r="F41" s="7"/>
      <c r="G41" s="7"/>
      <c r="H41" s="7"/>
      <c r="I41" s="7"/>
    </row>
    <row r="42" spans="1:9" ht="18">
      <c r="A42" s="8" t="s">
        <v>264</v>
      </c>
      <c r="B42" s="9">
        <v>36</v>
      </c>
      <c r="C42" s="11"/>
      <c r="D42" s="7"/>
      <c r="E42" s="7"/>
      <c r="F42" s="7"/>
      <c r="G42" s="7"/>
      <c r="H42" s="7"/>
      <c r="I42" s="7"/>
    </row>
    <row r="43" spans="1:9" ht="18">
      <c r="A43" s="8" t="s">
        <v>267</v>
      </c>
      <c r="B43" s="9">
        <v>37</v>
      </c>
      <c r="C43" s="11"/>
      <c r="D43" s="7"/>
      <c r="E43" s="7"/>
      <c r="F43" s="7"/>
      <c r="G43" s="7"/>
      <c r="H43" s="7"/>
      <c r="I43" s="7"/>
    </row>
    <row r="44" spans="1:9" ht="18">
      <c r="A44" s="8" t="s">
        <v>320</v>
      </c>
      <c r="B44" s="9">
        <v>38</v>
      </c>
      <c r="C44" s="11"/>
      <c r="D44" s="7"/>
      <c r="E44" s="7"/>
      <c r="F44" s="7"/>
      <c r="G44" s="7"/>
      <c r="H44" s="7"/>
      <c r="I44" s="7"/>
    </row>
    <row r="45" spans="1:9" ht="18">
      <c r="A45" s="8" t="s">
        <v>321</v>
      </c>
      <c r="B45" s="9">
        <v>39</v>
      </c>
      <c r="C45" s="11"/>
      <c r="D45" s="7"/>
      <c r="E45" s="7"/>
      <c r="F45" s="7"/>
      <c r="G45" s="7"/>
      <c r="H45" s="7"/>
      <c r="I45" s="7"/>
    </row>
    <row r="46" spans="1:9" ht="18">
      <c r="A46" s="8" t="s">
        <v>272</v>
      </c>
      <c r="B46" s="9">
        <v>40</v>
      </c>
      <c r="C46" s="11"/>
      <c r="D46" s="7"/>
      <c r="E46" s="7"/>
      <c r="F46" s="7"/>
      <c r="G46" s="7"/>
      <c r="H46" s="7"/>
      <c r="I46" s="7"/>
    </row>
    <row r="47" spans="1:9" ht="18">
      <c r="A47" s="8" t="s">
        <v>275</v>
      </c>
      <c r="B47" s="9">
        <v>41</v>
      </c>
      <c r="C47" s="11"/>
      <c r="D47" s="7"/>
      <c r="E47" s="7"/>
      <c r="F47" s="7"/>
      <c r="G47" s="7"/>
      <c r="H47" s="7"/>
      <c r="I47" s="7"/>
    </row>
    <row r="48" spans="1:9" ht="18">
      <c r="A48" s="8" t="s">
        <v>322</v>
      </c>
      <c r="B48" s="9">
        <v>42</v>
      </c>
      <c r="C48" s="11"/>
      <c r="D48" s="7"/>
      <c r="E48" s="7"/>
      <c r="F48" s="7"/>
      <c r="G48" s="7"/>
      <c r="H48" s="7"/>
      <c r="I48" s="7"/>
    </row>
    <row r="49" spans="1:9" ht="18">
      <c r="A49" s="8" t="s">
        <v>276</v>
      </c>
      <c r="B49" s="9">
        <v>43</v>
      </c>
      <c r="C49" s="11"/>
      <c r="D49" s="7"/>
      <c r="E49" s="7"/>
      <c r="F49" s="7"/>
      <c r="G49" s="7"/>
      <c r="H49" s="7"/>
      <c r="I49" s="7"/>
    </row>
    <row r="50" spans="1:9" ht="18">
      <c r="A50" s="8" t="s">
        <v>279</v>
      </c>
      <c r="B50" s="9">
        <v>44</v>
      </c>
      <c r="C50" s="11"/>
      <c r="D50" s="7"/>
      <c r="E50" s="7"/>
      <c r="F50" s="7"/>
      <c r="G50" s="7"/>
      <c r="H50" s="7"/>
      <c r="I50" s="7"/>
    </row>
    <row r="51" spans="1:9" ht="18">
      <c r="A51" s="8" t="s">
        <v>323</v>
      </c>
      <c r="B51" s="9">
        <v>45</v>
      </c>
      <c r="C51" s="11"/>
      <c r="D51" s="7"/>
      <c r="E51" s="7"/>
      <c r="F51" s="7"/>
      <c r="G51" s="7"/>
      <c r="H51" s="7"/>
      <c r="I51" s="7"/>
    </row>
    <row r="52" spans="1:9" ht="18">
      <c r="A52" s="12" t="s">
        <v>284</v>
      </c>
      <c r="B52" s="9">
        <v>46</v>
      </c>
      <c r="C52" s="11"/>
      <c r="D52" s="7"/>
      <c r="E52" s="7"/>
      <c r="F52" s="7"/>
      <c r="G52" s="7"/>
      <c r="H52" s="7"/>
      <c r="I52" s="7"/>
    </row>
    <row r="53" spans="1:9" ht="18">
      <c r="A53" s="8" t="s">
        <v>285</v>
      </c>
      <c r="B53" s="9">
        <v>47</v>
      </c>
      <c r="C53" s="11"/>
      <c r="D53" s="7"/>
      <c r="E53" s="7"/>
      <c r="F53" s="7"/>
      <c r="G53" s="7"/>
      <c r="H53" s="7"/>
      <c r="I53" s="7"/>
    </row>
    <row r="54" spans="1:9" ht="18">
      <c r="A54" s="8" t="s">
        <v>287</v>
      </c>
      <c r="B54" s="9">
        <v>48</v>
      </c>
      <c r="C54" s="11"/>
      <c r="D54" s="7"/>
      <c r="E54" s="7"/>
      <c r="F54" s="7"/>
      <c r="G54" s="7"/>
      <c r="H54" s="7"/>
      <c r="I54" s="7"/>
    </row>
    <row r="55" spans="1:9" ht="18">
      <c r="A55" s="8" t="s">
        <v>134</v>
      </c>
      <c r="B55" s="9">
        <v>49</v>
      </c>
      <c r="C55" s="11"/>
      <c r="D55" s="7"/>
      <c r="E55" s="7"/>
      <c r="F55" s="7"/>
      <c r="G55" s="7"/>
      <c r="H55" s="7"/>
      <c r="I55" s="7"/>
    </row>
    <row r="56" spans="1:9" ht="18">
      <c r="A56" s="8" t="s">
        <v>324</v>
      </c>
      <c r="B56" s="9">
        <v>50</v>
      </c>
      <c r="C56" s="11"/>
      <c r="D56" s="7"/>
      <c r="E56" s="7"/>
      <c r="F56" s="7"/>
      <c r="G56" s="7"/>
      <c r="H56" s="7"/>
      <c r="I56" s="7"/>
    </row>
    <row r="57" spans="1:9" ht="18">
      <c r="A57" s="8" t="s">
        <v>325</v>
      </c>
      <c r="B57" s="9">
        <v>51</v>
      </c>
      <c r="C57" s="11"/>
      <c r="D57" s="7"/>
      <c r="E57" s="7"/>
      <c r="F57" s="7"/>
      <c r="G57" s="7"/>
      <c r="H57" s="7"/>
      <c r="I57" s="7"/>
    </row>
    <row r="58" spans="1:9" ht="18">
      <c r="A58" s="8" t="s">
        <v>326</v>
      </c>
      <c r="B58" s="9">
        <v>52</v>
      </c>
      <c r="C58" s="11"/>
      <c r="D58" s="7"/>
      <c r="E58" s="7"/>
      <c r="F58" s="7"/>
      <c r="G58" s="7"/>
      <c r="H58" s="7"/>
      <c r="I58" s="7"/>
    </row>
    <row r="59" spans="1:9" ht="18">
      <c r="A59" s="8" t="s">
        <v>327</v>
      </c>
      <c r="B59" s="9">
        <v>53</v>
      </c>
      <c r="C59" s="11"/>
      <c r="D59" s="7"/>
      <c r="E59" s="7"/>
      <c r="F59" s="7"/>
      <c r="G59" s="7"/>
      <c r="H59" s="7"/>
      <c r="I59" s="7"/>
    </row>
    <row r="60" spans="1:9" ht="18">
      <c r="A60" s="8" t="s">
        <v>149</v>
      </c>
      <c r="B60" s="9">
        <v>54</v>
      </c>
      <c r="C60" s="11"/>
      <c r="D60" s="7"/>
      <c r="E60" s="7"/>
      <c r="F60" s="7"/>
      <c r="G60" s="7"/>
      <c r="H60" s="7"/>
      <c r="I60" s="7"/>
    </row>
    <row r="61" spans="1:9" ht="18">
      <c r="A61" s="8" t="s">
        <v>328</v>
      </c>
      <c r="B61" s="9">
        <v>55</v>
      </c>
      <c r="C61" s="11"/>
      <c r="D61" s="7"/>
      <c r="E61" s="7"/>
      <c r="F61" s="7"/>
      <c r="G61" s="7"/>
      <c r="H61" s="7"/>
      <c r="I61" s="7"/>
    </row>
    <row r="62" spans="1:9" ht="18">
      <c r="A62" s="8" t="s">
        <v>329</v>
      </c>
      <c r="B62" s="9">
        <v>56</v>
      </c>
      <c r="C62" s="11"/>
      <c r="D62" s="7"/>
      <c r="E62" s="7"/>
      <c r="F62" s="7"/>
      <c r="G62" s="7"/>
      <c r="H62" s="7"/>
      <c r="I62" s="7"/>
    </row>
    <row r="63" spans="1:9" ht="18">
      <c r="A63" s="8" t="s">
        <v>170</v>
      </c>
      <c r="B63" s="9">
        <v>57</v>
      </c>
      <c r="C63" s="11"/>
      <c r="D63" s="7"/>
      <c r="E63" s="7"/>
      <c r="F63" s="7"/>
      <c r="G63" s="7"/>
      <c r="H63" s="7"/>
      <c r="I63" s="7"/>
    </row>
    <row r="64" spans="1:9" ht="18">
      <c r="A64" s="8" t="s">
        <v>8</v>
      </c>
      <c r="B64" s="9">
        <v>58</v>
      </c>
      <c r="C64" s="11"/>
      <c r="D64" s="7"/>
      <c r="E64" s="7"/>
      <c r="F64" s="7"/>
      <c r="G64" s="7"/>
      <c r="H64" s="7"/>
      <c r="I64" s="7"/>
    </row>
    <row r="65" spans="1:9" ht="18">
      <c r="A65" s="8" t="s">
        <v>330</v>
      </c>
      <c r="B65" s="9">
        <v>59</v>
      </c>
      <c r="C65" s="11"/>
      <c r="D65" s="7"/>
      <c r="E65" s="7"/>
      <c r="F65" s="7"/>
      <c r="G65" s="7"/>
      <c r="H65" s="7"/>
      <c r="I65" s="7"/>
    </row>
    <row r="66" spans="1:9" ht="18">
      <c r="A66" s="8" t="s">
        <v>331</v>
      </c>
      <c r="B66" s="9">
        <v>60</v>
      </c>
      <c r="C66" s="11"/>
      <c r="D66" s="7"/>
      <c r="E66" s="7"/>
      <c r="F66" s="7"/>
      <c r="G66" s="7"/>
      <c r="H66" s="7"/>
      <c r="I66" s="7"/>
    </row>
    <row r="67" spans="1:9" ht="18">
      <c r="A67" s="8" t="s">
        <v>10</v>
      </c>
      <c r="B67" s="9">
        <v>61</v>
      </c>
      <c r="C67" s="11"/>
      <c r="D67" s="7"/>
      <c r="E67" s="7"/>
      <c r="F67" s="7"/>
      <c r="G67" s="7"/>
      <c r="H67" s="7"/>
      <c r="I67" s="7"/>
    </row>
    <row r="68" spans="1:9" ht="18">
      <c r="A68" s="8" t="s">
        <v>12</v>
      </c>
      <c r="B68" s="9">
        <v>62</v>
      </c>
      <c r="C68" s="11"/>
      <c r="D68" s="7"/>
      <c r="E68" s="7"/>
      <c r="F68" s="7"/>
      <c r="G68" s="7"/>
      <c r="H68" s="7"/>
      <c r="I68" s="7"/>
    </row>
    <row r="69" spans="1:9" ht="18">
      <c r="A69" s="8" t="s">
        <v>16</v>
      </c>
      <c r="B69" s="9">
        <v>63</v>
      </c>
      <c r="C69" s="11"/>
      <c r="D69" s="7"/>
      <c r="E69" s="7"/>
      <c r="F69" s="7"/>
      <c r="G69" s="7"/>
      <c r="H69" s="7"/>
      <c r="I69" s="7"/>
    </row>
    <row r="70" spans="1:9" ht="18">
      <c r="A70" s="8" t="s">
        <v>17</v>
      </c>
      <c r="B70" s="9">
        <v>64</v>
      </c>
      <c r="C70" s="11"/>
      <c r="D70" s="7"/>
      <c r="E70" s="7"/>
      <c r="F70" s="7"/>
      <c r="G70" s="7"/>
      <c r="H70" s="7"/>
      <c r="I70" s="7"/>
    </row>
    <row r="71" spans="1:9" ht="18">
      <c r="A71" s="8" t="s">
        <v>19</v>
      </c>
      <c r="B71" s="9">
        <v>65</v>
      </c>
      <c r="C71" s="11"/>
      <c r="D71" s="7"/>
      <c r="E71" s="7"/>
      <c r="F71" s="7"/>
      <c r="G71" s="7"/>
      <c r="H71" s="7"/>
      <c r="I71" s="7"/>
    </row>
    <row r="72" spans="1:9" ht="18">
      <c r="A72" s="8" t="s">
        <v>21</v>
      </c>
      <c r="B72" s="9">
        <v>66</v>
      </c>
      <c r="C72" s="11"/>
      <c r="D72" s="7"/>
      <c r="E72" s="7"/>
      <c r="F72" s="7"/>
      <c r="G72" s="7"/>
      <c r="H72" s="7"/>
      <c r="I72" s="7"/>
    </row>
    <row r="73" spans="1:9" ht="18">
      <c r="A73" s="8" t="s">
        <v>23</v>
      </c>
      <c r="B73" s="9">
        <v>67</v>
      </c>
      <c r="C73" s="11"/>
      <c r="D73" s="7"/>
      <c r="E73" s="7"/>
      <c r="F73" s="7"/>
      <c r="G73" s="7"/>
      <c r="H73" s="7"/>
      <c r="I73" s="7"/>
    </row>
    <row r="74" spans="1:9" ht="18">
      <c r="A74" s="8" t="s">
        <v>24</v>
      </c>
      <c r="B74" s="9">
        <v>68</v>
      </c>
      <c r="C74" s="11"/>
      <c r="D74" s="7"/>
      <c r="E74" s="7"/>
      <c r="F74" s="7"/>
      <c r="G74" s="7"/>
      <c r="H74" s="7"/>
      <c r="I74" s="7"/>
    </row>
    <row r="75" spans="1:9" ht="18">
      <c r="A75" s="8" t="s">
        <v>332</v>
      </c>
      <c r="B75" s="9">
        <v>69</v>
      </c>
      <c r="C75" s="11"/>
      <c r="D75" s="7"/>
      <c r="E75" s="7"/>
      <c r="F75" s="7"/>
      <c r="G75" s="7"/>
      <c r="H75" s="7"/>
      <c r="I75" s="7"/>
    </row>
    <row r="76" spans="1:9" ht="18">
      <c r="A76" s="8" t="s">
        <v>25</v>
      </c>
      <c r="B76" s="9">
        <v>70</v>
      </c>
      <c r="C76" s="11"/>
      <c r="D76" s="7"/>
      <c r="E76" s="7"/>
      <c r="F76" s="7"/>
      <c r="G76" s="7"/>
      <c r="H76" s="7"/>
      <c r="I76" s="7"/>
    </row>
    <row r="77" spans="1:9" ht="18">
      <c r="A77" s="8" t="s">
        <v>30</v>
      </c>
      <c r="B77" s="9">
        <v>71</v>
      </c>
      <c r="C77" s="11"/>
      <c r="D77" s="7"/>
      <c r="E77" s="7"/>
      <c r="F77" s="7"/>
      <c r="G77" s="7"/>
      <c r="H77" s="7"/>
      <c r="I77" s="7"/>
    </row>
    <row r="78" spans="1:9" ht="18">
      <c r="A78" s="8" t="s">
        <v>33</v>
      </c>
      <c r="B78" s="9">
        <v>72</v>
      </c>
      <c r="C78" s="11"/>
      <c r="D78" s="7"/>
      <c r="E78" s="7"/>
      <c r="F78" s="7"/>
      <c r="G78" s="7"/>
      <c r="H78" s="7"/>
      <c r="I78" s="7"/>
    </row>
    <row r="79" spans="1:9" ht="18">
      <c r="A79" s="8" t="s">
        <v>36</v>
      </c>
      <c r="B79" s="9">
        <v>73</v>
      </c>
      <c r="C79" s="11"/>
      <c r="D79" s="7"/>
      <c r="E79" s="7"/>
      <c r="F79" s="7"/>
      <c r="G79" s="7"/>
      <c r="H79" s="7"/>
      <c r="I79" s="7"/>
    </row>
    <row r="80" spans="1:9" ht="18">
      <c r="A80" s="8" t="s">
        <v>37</v>
      </c>
      <c r="B80" s="9">
        <v>74</v>
      </c>
      <c r="C80" s="11"/>
      <c r="D80" s="7"/>
      <c r="E80" s="7"/>
      <c r="F80" s="7"/>
      <c r="G80" s="7"/>
      <c r="H80" s="7"/>
      <c r="I80" s="7"/>
    </row>
    <row r="81" spans="1:9" ht="18">
      <c r="A81" s="8" t="s">
        <v>39</v>
      </c>
      <c r="B81" s="9">
        <v>75</v>
      </c>
      <c r="C81" s="11"/>
      <c r="D81" s="7"/>
      <c r="E81" s="7"/>
      <c r="F81" s="7"/>
      <c r="G81" s="7"/>
      <c r="H81" s="7"/>
      <c r="I81" s="7"/>
    </row>
    <row r="82" spans="1:9" ht="18">
      <c r="A82" s="8" t="s">
        <v>333</v>
      </c>
      <c r="B82" s="9">
        <v>76</v>
      </c>
      <c r="C82" s="11"/>
      <c r="D82" s="7"/>
      <c r="E82" s="7"/>
      <c r="F82" s="7"/>
      <c r="G82" s="7"/>
      <c r="H82" s="7"/>
      <c r="I82" s="7"/>
    </row>
    <row r="83" spans="1:9" ht="18">
      <c r="A83" s="8" t="s">
        <v>44</v>
      </c>
      <c r="B83" s="9">
        <v>77</v>
      </c>
      <c r="C83" s="11"/>
      <c r="D83" s="7"/>
      <c r="E83" s="7"/>
      <c r="F83" s="7"/>
      <c r="G83" s="7"/>
      <c r="H83" s="7"/>
      <c r="I83" s="7"/>
    </row>
    <row r="84" spans="1:9" ht="18">
      <c r="A84" s="8" t="s">
        <v>54</v>
      </c>
      <c r="B84" s="9">
        <v>78</v>
      </c>
      <c r="C84" s="11"/>
      <c r="D84" s="7"/>
      <c r="E84" s="7"/>
      <c r="F84" s="7"/>
      <c r="G84" s="7"/>
      <c r="H84" s="7"/>
      <c r="I84" s="7"/>
    </row>
    <row r="85" spans="1:9" ht="18">
      <c r="A85" s="8" t="s">
        <v>55</v>
      </c>
      <c r="B85" s="9">
        <v>79</v>
      </c>
      <c r="C85" s="11"/>
      <c r="D85" s="7"/>
      <c r="E85" s="7"/>
      <c r="F85" s="7"/>
      <c r="G85" s="7"/>
      <c r="H85" s="7"/>
      <c r="I85" s="7"/>
    </row>
    <row r="86" spans="1:9" ht="18">
      <c r="A86" s="8" t="s">
        <v>78</v>
      </c>
      <c r="B86" s="9">
        <v>80</v>
      </c>
      <c r="C86" s="11"/>
      <c r="D86" s="7"/>
      <c r="E86" s="7"/>
      <c r="F86" s="7"/>
      <c r="G86" s="7"/>
      <c r="H86" s="7"/>
      <c r="I86" s="7"/>
    </row>
    <row r="87" spans="1:9" ht="18">
      <c r="A87" s="8" t="s">
        <v>79</v>
      </c>
      <c r="B87" s="9">
        <v>81</v>
      </c>
      <c r="C87" s="11"/>
      <c r="D87" s="7"/>
      <c r="E87" s="7"/>
      <c r="F87" s="7"/>
      <c r="G87" s="7"/>
      <c r="H87" s="7"/>
      <c r="I87" s="7"/>
    </row>
    <row r="88" spans="1:9" ht="18">
      <c r="A88" s="8" t="s">
        <v>82</v>
      </c>
      <c r="B88" s="9">
        <v>82</v>
      </c>
      <c r="C88" s="11"/>
      <c r="D88" s="7"/>
      <c r="E88" s="7"/>
      <c r="F88" s="7"/>
      <c r="G88" s="7"/>
      <c r="H88" s="7"/>
      <c r="I88" s="7"/>
    </row>
    <row r="89" spans="1:9" ht="18">
      <c r="A89" s="8" t="s">
        <v>96</v>
      </c>
      <c r="B89" s="9">
        <v>83</v>
      </c>
      <c r="C89" s="11"/>
      <c r="D89" s="7"/>
      <c r="E89" s="7"/>
      <c r="F89" s="7"/>
      <c r="G89" s="7"/>
      <c r="H89" s="7"/>
      <c r="I89" s="7"/>
    </row>
    <row r="90" spans="1:9" ht="18">
      <c r="A90" s="8" t="s">
        <v>97</v>
      </c>
      <c r="B90" s="9">
        <v>84</v>
      </c>
      <c r="C90" s="11"/>
      <c r="D90" s="7"/>
      <c r="E90" s="7"/>
      <c r="F90" s="7"/>
      <c r="G90" s="7"/>
      <c r="H90" s="7"/>
      <c r="I90" s="7"/>
    </row>
    <row r="91" spans="1:9" ht="18">
      <c r="A91" s="8" t="s">
        <v>119</v>
      </c>
      <c r="B91" s="9">
        <v>85</v>
      </c>
      <c r="C91" s="11"/>
      <c r="D91" s="7"/>
      <c r="E91" s="7"/>
      <c r="F91" s="7"/>
      <c r="G91" s="7"/>
      <c r="H91" s="7"/>
      <c r="I91" s="7"/>
    </row>
    <row r="92" spans="1:9" ht="18">
      <c r="A92" s="8" t="s">
        <v>119</v>
      </c>
      <c r="B92" s="9">
        <v>86</v>
      </c>
      <c r="C92" s="11"/>
      <c r="D92" s="7"/>
      <c r="E92" s="7"/>
      <c r="F92" s="7"/>
      <c r="G92" s="7"/>
      <c r="H92" s="7"/>
      <c r="I92" s="7"/>
    </row>
    <row r="93" spans="1:9" ht="18">
      <c r="A93" s="8" t="s">
        <v>119</v>
      </c>
      <c r="B93" s="9">
        <v>87</v>
      </c>
      <c r="C93" s="11"/>
      <c r="D93" s="7"/>
      <c r="E93" s="7"/>
      <c r="F93" s="7"/>
      <c r="G93" s="7"/>
      <c r="H93" s="7"/>
      <c r="I93" s="7"/>
    </row>
    <row r="94" spans="1:9" ht="18">
      <c r="A94" s="8" t="s">
        <v>119</v>
      </c>
      <c r="B94" s="9">
        <v>88</v>
      </c>
      <c r="C94" s="11"/>
      <c r="D94" s="7"/>
      <c r="E94" s="7"/>
      <c r="F94" s="7"/>
      <c r="G94" s="7"/>
      <c r="H94" s="7"/>
      <c r="I94" s="7"/>
    </row>
    <row r="95" spans="1:9" ht="18">
      <c r="A95" s="8" t="s">
        <v>119</v>
      </c>
      <c r="B95" s="9">
        <v>89</v>
      </c>
      <c r="C95" s="11"/>
      <c r="D95" s="7"/>
      <c r="E95" s="7"/>
      <c r="F95" s="7"/>
      <c r="G95" s="7"/>
      <c r="H95" s="7"/>
      <c r="I95" s="7"/>
    </row>
    <row r="96" spans="1:9" ht="18">
      <c r="A96" s="8" t="s">
        <v>119</v>
      </c>
      <c r="B96" s="9">
        <v>90</v>
      </c>
      <c r="C96" s="11"/>
      <c r="D96" s="7"/>
      <c r="E96" s="7"/>
      <c r="F96" s="7"/>
      <c r="G96" s="7"/>
      <c r="H96" s="7"/>
      <c r="I96" s="7"/>
    </row>
    <row r="97" spans="1:9" ht="18">
      <c r="A97" s="8" t="s">
        <v>119</v>
      </c>
      <c r="B97" s="9">
        <v>91</v>
      </c>
      <c r="C97" s="11"/>
      <c r="D97" s="7"/>
      <c r="E97" s="7"/>
      <c r="F97" s="7"/>
      <c r="G97" s="7"/>
      <c r="H97" s="7"/>
      <c r="I97" s="7"/>
    </row>
    <row r="98" spans="1:9" ht="18">
      <c r="A98" s="8" t="s">
        <v>119</v>
      </c>
      <c r="B98" s="9">
        <v>92</v>
      </c>
      <c r="C98" s="11"/>
      <c r="D98" s="7"/>
      <c r="E98" s="7"/>
      <c r="F98" s="7"/>
      <c r="G98" s="7"/>
      <c r="H98" s="7"/>
      <c r="I98" s="7"/>
    </row>
    <row r="99" spans="1:9" ht="18">
      <c r="A99" s="8" t="s">
        <v>119</v>
      </c>
      <c r="B99" s="9">
        <v>93</v>
      </c>
      <c r="C99" s="11"/>
      <c r="D99" s="7"/>
      <c r="E99" s="7"/>
      <c r="F99" s="7"/>
      <c r="G99" s="7"/>
      <c r="H99" s="7"/>
      <c r="I99" s="7"/>
    </row>
    <row r="100" spans="1:9" ht="18">
      <c r="A100" s="8" t="s">
        <v>119</v>
      </c>
      <c r="B100" s="9">
        <v>94</v>
      </c>
      <c r="C100" s="11"/>
      <c r="D100" s="7"/>
      <c r="E100" s="7"/>
      <c r="F100" s="7"/>
      <c r="G100" s="7"/>
      <c r="H100" s="7"/>
      <c r="I100" s="7"/>
    </row>
    <row r="101" spans="1:9" ht="18">
      <c r="A101" s="8" t="s">
        <v>119</v>
      </c>
      <c r="B101" s="9">
        <v>95</v>
      </c>
      <c r="C101" s="11"/>
      <c r="D101" s="7"/>
      <c r="E101" s="7"/>
      <c r="F101" s="7"/>
      <c r="G101" s="7"/>
      <c r="H101" s="7"/>
      <c r="I101" s="7"/>
    </row>
    <row r="102" spans="1:9" ht="18">
      <c r="A102" s="8" t="s">
        <v>119</v>
      </c>
      <c r="B102" s="9">
        <v>96</v>
      </c>
      <c r="C102" s="11"/>
      <c r="D102" s="7"/>
      <c r="E102" s="7"/>
      <c r="F102" s="7"/>
      <c r="G102" s="7"/>
      <c r="H102" s="7"/>
      <c r="I102" s="7"/>
    </row>
    <row r="103" spans="1:9" ht="18">
      <c r="A103" s="8" t="s">
        <v>119</v>
      </c>
      <c r="B103" s="9">
        <v>97</v>
      </c>
      <c r="C103" s="11"/>
      <c r="D103" s="7"/>
      <c r="E103" s="7"/>
      <c r="F103" s="7"/>
      <c r="G103" s="7"/>
      <c r="H103" s="7"/>
      <c r="I103" s="7"/>
    </row>
    <row r="104" spans="1:9" ht="18">
      <c r="A104" s="8" t="s">
        <v>119</v>
      </c>
      <c r="B104" s="9">
        <v>98</v>
      </c>
      <c r="C104" s="11"/>
      <c r="D104" s="7"/>
      <c r="E104" s="7"/>
      <c r="F104" s="7"/>
      <c r="G104" s="7"/>
      <c r="H104" s="7"/>
      <c r="I104" s="7"/>
    </row>
    <row r="105" spans="1:9" ht="18">
      <c r="A105" s="8" t="s">
        <v>119</v>
      </c>
      <c r="B105" s="9">
        <v>99</v>
      </c>
      <c r="C105" s="11"/>
      <c r="D105" s="7"/>
      <c r="E105" s="7"/>
      <c r="F105" s="7"/>
      <c r="G105" s="7"/>
      <c r="H105" s="7"/>
      <c r="I105" s="7"/>
    </row>
    <row r="106" spans="1:9" ht="18">
      <c r="A106" s="8" t="s">
        <v>119</v>
      </c>
      <c r="B106" s="9">
        <v>100</v>
      </c>
      <c r="C106" s="11"/>
      <c r="D106" s="7"/>
      <c r="E106" s="7"/>
      <c r="F106" s="7"/>
      <c r="G106" s="7"/>
      <c r="H106" s="7"/>
      <c r="I106" s="7"/>
    </row>
    <row r="107" spans="1:9" ht="18">
      <c r="A107" s="8" t="s">
        <v>119</v>
      </c>
      <c r="B107" s="9">
        <v>101</v>
      </c>
      <c r="C107" s="11"/>
      <c r="D107" s="7"/>
      <c r="E107" s="7"/>
      <c r="F107" s="7"/>
      <c r="G107" s="7"/>
      <c r="H107" s="7"/>
      <c r="I107" s="7"/>
    </row>
    <row r="108" spans="1:9" ht="18">
      <c r="A108" s="8" t="s">
        <v>119</v>
      </c>
      <c r="B108" s="9">
        <v>102</v>
      </c>
      <c r="C108" s="11"/>
      <c r="D108" s="7"/>
      <c r="E108" s="7"/>
      <c r="F108" s="7"/>
      <c r="G108" s="7"/>
      <c r="H108" s="7"/>
      <c r="I108" s="7"/>
    </row>
    <row r="109" spans="1:9" ht="18">
      <c r="A109" s="8" t="s">
        <v>119</v>
      </c>
      <c r="B109" s="9">
        <v>103</v>
      </c>
      <c r="C109" s="11"/>
      <c r="D109" s="7"/>
      <c r="E109" s="7"/>
      <c r="F109" s="7"/>
      <c r="G109" s="7"/>
      <c r="H109" s="7"/>
      <c r="I109" s="7"/>
    </row>
    <row r="110" spans="1:9" ht="18">
      <c r="A110" s="8" t="s">
        <v>119</v>
      </c>
      <c r="B110" s="9">
        <v>104</v>
      </c>
      <c r="C110" s="11"/>
      <c r="D110" s="7"/>
      <c r="E110" s="7"/>
      <c r="F110" s="7"/>
      <c r="G110" s="7"/>
      <c r="H110" s="7"/>
      <c r="I110" s="7"/>
    </row>
    <row r="111" spans="1:9" ht="18">
      <c r="A111" s="8" t="s">
        <v>119</v>
      </c>
      <c r="B111" s="9">
        <v>105</v>
      </c>
      <c r="C111" s="11"/>
      <c r="D111" s="7"/>
      <c r="E111" s="7"/>
      <c r="F111" s="7"/>
      <c r="G111" s="7"/>
      <c r="H111" s="7"/>
      <c r="I111" s="7"/>
    </row>
    <row r="112" spans="1:9" ht="18">
      <c r="A112" s="8" t="s">
        <v>119</v>
      </c>
      <c r="B112" s="9">
        <v>106</v>
      </c>
      <c r="C112" s="11"/>
      <c r="D112" s="7"/>
      <c r="E112" s="7"/>
      <c r="F112" s="7"/>
      <c r="G112" s="7"/>
      <c r="H112" s="7"/>
      <c r="I112" s="7"/>
    </row>
    <row r="113" spans="1:9" ht="18">
      <c r="A113" s="8" t="s">
        <v>119</v>
      </c>
      <c r="B113" s="9">
        <v>107</v>
      </c>
      <c r="C113" s="11"/>
      <c r="D113" s="7"/>
      <c r="E113" s="7"/>
      <c r="F113" s="7"/>
      <c r="G113" s="7"/>
      <c r="H113" s="7"/>
      <c r="I113" s="7"/>
    </row>
    <row r="114" spans="1:9" ht="18">
      <c r="A114" s="8" t="s">
        <v>119</v>
      </c>
      <c r="B114" s="9">
        <v>108</v>
      </c>
      <c r="C114" s="11"/>
      <c r="D114" s="7"/>
      <c r="E114" s="7"/>
      <c r="F114" s="7"/>
      <c r="G114" s="7"/>
      <c r="H114" s="7"/>
      <c r="I114" s="7"/>
    </row>
    <row r="115" spans="1:9" ht="18">
      <c r="A115" s="8" t="s">
        <v>119</v>
      </c>
      <c r="B115" s="9">
        <v>109</v>
      </c>
      <c r="C115" s="11"/>
      <c r="D115" s="7"/>
      <c r="E115" s="7"/>
      <c r="F115" s="7"/>
      <c r="G115" s="7"/>
      <c r="H115" s="7"/>
      <c r="I115" s="7"/>
    </row>
    <row r="116" spans="1:9" ht="18">
      <c r="A116" s="8" t="s">
        <v>119</v>
      </c>
      <c r="B116" s="9">
        <v>110</v>
      </c>
      <c r="C116" s="11"/>
      <c r="D116" s="7"/>
      <c r="E116" s="7"/>
      <c r="F116" s="7"/>
      <c r="G116" s="7"/>
      <c r="H116" s="7"/>
      <c r="I116" s="7"/>
    </row>
    <row r="117" spans="1:9" ht="18">
      <c r="A117" s="8" t="s">
        <v>119</v>
      </c>
      <c r="B117" s="9">
        <v>111</v>
      </c>
      <c r="C117" s="11"/>
      <c r="D117" s="7"/>
      <c r="E117" s="7"/>
      <c r="F117" s="7"/>
      <c r="G117" s="7"/>
      <c r="H117" s="7"/>
      <c r="I117" s="7"/>
    </row>
    <row r="118" spans="1:9" ht="18">
      <c r="A118" s="8" t="s">
        <v>119</v>
      </c>
      <c r="B118" s="9">
        <v>112</v>
      </c>
      <c r="C118" s="11"/>
      <c r="D118" s="7"/>
      <c r="E118" s="7"/>
      <c r="F118" s="7"/>
      <c r="G118" s="7"/>
      <c r="H118" s="7"/>
      <c r="I118" s="7"/>
    </row>
    <row r="119" spans="1:9" ht="18">
      <c r="A119" s="8" t="s">
        <v>119</v>
      </c>
      <c r="B119" s="9">
        <v>113</v>
      </c>
      <c r="C119" s="11"/>
      <c r="D119" s="7"/>
      <c r="E119" s="7"/>
      <c r="F119" s="7"/>
      <c r="G119" s="7"/>
      <c r="H119" s="7"/>
      <c r="I119" s="7"/>
    </row>
    <row r="120" spans="1:9" ht="18">
      <c r="A120" s="8" t="s">
        <v>119</v>
      </c>
      <c r="B120" s="9">
        <v>114</v>
      </c>
      <c r="C120" s="11"/>
      <c r="D120" s="7"/>
      <c r="E120" s="7"/>
      <c r="F120" s="7"/>
      <c r="G120" s="7"/>
      <c r="H120" s="7"/>
      <c r="I120" s="7"/>
    </row>
    <row r="121" spans="1:9" ht="18">
      <c r="A121" s="8" t="s">
        <v>119</v>
      </c>
      <c r="B121" s="9">
        <v>115</v>
      </c>
      <c r="C121" s="11"/>
      <c r="D121" s="7"/>
      <c r="E121" s="7"/>
      <c r="F121" s="7"/>
      <c r="G121" s="7"/>
      <c r="H121" s="7"/>
      <c r="I121" s="7"/>
    </row>
    <row r="122" spans="1:9" ht="18">
      <c r="A122" s="8" t="s">
        <v>119</v>
      </c>
      <c r="B122" s="9">
        <v>116</v>
      </c>
      <c r="C122" s="11"/>
      <c r="D122" s="7"/>
      <c r="E122" s="7"/>
      <c r="F122" s="7"/>
      <c r="G122" s="7"/>
      <c r="H122" s="7"/>
      <c r="I122" s="7"/>
    </row>
    <row r="123" spans="1:9" ht="18">
      <c r="A123" s="8" t="s">
        <v>119</v>
      </c>
      <c r="B123" s="9">
        <v>117</v>
      </c>
      <c r="C123" s="11"/>
      <c r="D123" s="7"/>
      <c r="E123" s="7"/>
      <c r="F123" s="7"/>
      <c r="G123" s="7"/>
      <c r="H123" s="7"/>
      <c r="I123" s="7"/>
    </row>
    <row r="124" spans="1:9" ht="18">
      <c r="A124" s="8" t="s">
        <v>119</v>
      </c>
      <c r="B124" s="9">
        <v>118</v>
      </c>
      <c r="C124" s="11"/>
      <c r="D124" s="7"/>
      <c r="E124" s="7"/>
      <c r="F124" s="7"/>
      <c r="G124" s="7"/>
      <c r="H124" s="7"/>
      <c r="I124" s="7"/>
    </row>
    <row r="125" spans="1:9" ht="18">
      <c r="A125" s="8" t="s">
        <v>119</v>
      </c>
      <c r="B125" s="9">
        <v>119</v>
      </c>
      <c r="C125" s="11"/>
      <c r="D125" s="7"/>
      <c r="E125" s="7"/>
      <c r="F125" s="7"/>
      <c r="G125" s="7"/>
      <c r="H125" s="7"/>
      <c r="I125" s="7"/>
    </row>
    <row r="126" spans="1:9" ht="18">
      <c r="A126" s="8" t="s">
        <v>119</v>
      </c>
      <c r="B126" s="9">
        <v>120</v>
      </c>
      <c r="C126" s="11"/>
      <c r="D126" s="7"/>
      <c r="E126" s="7"/>
      <c r="F126" s="7"/>
      <c r="G126" s="7"/>
      <c r="H126" s="7"/>
      <c r="I126" s="7"/>
    </row>
    <row r="127" spans="1:9" ht="18">
      <c r="A127" s="8" t="s">
        <v>119</v>
      </c>
      <c r="B127" s="9">
        <v>121</v>
      </c>
      <c r="C127" s="11"/>
      <c r="D127" s="7"/>
      <c r="E127" s="7"/>
      <c r="F127" s="7"/>
      <c r="G127" s="7"/>
      <c r="H127" s="7"/>
      <c r="I127" s="7"/>
    </row>
    <row r="128" spans="1:9" ht="18">
      <c r="A128" s="8" t="s">
        <v>119</v>
      </c>
      <c r="B128" s="9">
        <v>122</v>
      </c>
      <c r="C128" s="11"/>
      <c r="D128" s="7"/>
      <c r="E128" s="7"/>
      <c r="F128" s="7"/>
      <c r="G128" s="7"/>
      <c r="H128" s="7"/>
      <c r="I128" s="7"/>
    </row>
    <row r="129" spans="1:9" ht="18">
      <c r="A129" s="8" t="s">
        <v>119</v>
      </c>
      <c r="B129" s="9">
        <v>123</v>
      </c>
      <c r="C129" s="11"/>
      <c r="D129" s="7"/>
      <c r="E129" s="7"/>
      <c r="F129" s="7"/>
      <c r="G129" s="7"/>
      <c r="H129" s="7"/>
      <c r="I129" s="7"/>
    </row>
    <row r="130" spans="1:9" ht="18">
      <c r="A130" s="8" t="s">
        <v>119</v>
      </c>
      <c r="B130" s="9">
        <v>124</v>
      </c>
      <c r="C130" s="11"/>
      <c r="D130" s="7"/>
      <c r="E130" s="7"/>
      <c r="F130" s="7"/>
      <c r="G130" s="7"/>
      <c r="H130" s="7"/>
      <c r="I130" s="7"/>
    </row>
    <row r="131" spans="1:9" ht="18">
      <c r="A131" s="8" t="s">
        <v>119</v>
      </c>
      <c r="B131" s="9">
        <v>125</v>
      </c>
      <c r="C131" s="11"/>
      <c r="D131" s="7"/>
      <c r="E131" s="7"/>
      <c r="F131" s="7"/>
      <c r="G131" s="7"/>
      <c r="H131" s="7"/>
      <c r="I131" s="7"/>
    </row>
    <row r="132" spans="1:9" ht="18">
      <c r="A132" s="8" t="s">
        <v>119</v>
      </c>
      <c r="B132" s="9">
        <v>126</v>
      </c>
      <c r="C132" s="11"/>
      <c r="D132" s="7"/>
      <c r="E132" s="7"/>
      <c r="F132" s="7"/>
      <c r="G132" s="7"/>
      <c r="H132" s="7"/>
      <c r="I132" s="7"/>
    </row>
    <row r="133" spans="1:9" ht="18">
      <c r="A133" s="8" t="s">
        <v>119</v>
      </c>
      <c r="B133" s="9">
        <v>127</v>
      </c>
      <c r="C133" s="11"/>
      <c r="D133" s="7"/>
      <c r="E133" s="7"/>
      <c r="F133" s="7"/>
      <c r="G133" s="7"/>
      <c r="H133" s="7"/>
      <c r="I133" s="7"/>
    </row>
    <row r="134" spans="1:9" ht="18">
      <c r="A134" s="8" t="s">
        <v>119</v>
      </c>
      <c r="B134" s="9">
        <v>128</v>
      </c>
      <c r="C134" s="11"/>
      <c r="D134" s="7"/>
      <c r="E134" s="7"/>
      <c r="F134" s="7"/>
      <c r="G134" s="7"/>
      <c r="H134" s="7"/>
      <c r="I134" s="7"/>
    </row>
  </sheetData>
  <sheetProtection sheet="1" objects="1" scenarios="1"/>
  <mergeCells count="3">
    <mergeCell ref="A1:I1"/>
    <mergeCell ref="A2:I2"/>
    <mergeCell ref="A3:I3"/>
  </mergeCells>
  <conditionalFormatting sqref="C7:C134">
    <cfRule type="cellIs" priority="1" dxfId="0" operator="equal" stopIfTrue="1">
      <formula>0</formula>
    </cfRule>
  </conditionalFormatting>
  <conditionalFormatting sqref="A7:A13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2013-10-14T23:31:14Z</cp:lastPrinted>
  <dcterms:created xsi:type="dcterms:W3CDTF">2008-02-03T08:28:10Z</dcterms:created>
  <dcterms:modified xsi:type="dcterms:W3CDTF">2013-10-14T23:58:59Z</dcterms:modified>
  <cp:category/>
  <cp:version/>
  <cp:contentType/>
  <cp:contentStatus/>
</cp:coreProperties>
</file>